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80" windowHeight="9750" tabRatio="823" activeTab="2"/>
  </bookViews>
  <sheets>
    <sheet name="Инструкция" sheetId="1" r:id="rId1"/>
    <sheet name="прил 1" sheetId="2" r:id="rId2"/>
    <sheet name="прил 2" sheetId="3" r:id="rId3"/>
    <sheet name="Приложение" sheetId="4" state="hidden" r:id="rId4"/>
  </sheets>
  <definedNames>
    <definedName name="rrr">'прил 1'!$C$3:$D$3</definedName>
    <definedName name="_xlnm.Print_Area" localSheetId="0">'Инструкция'!$C$3:$K$34</definedName>
    <definedName name="_xlnm.Print_Area" localSheetId="1">'прил 1'!$C$3:$R$103</definedName>
    <definedName name="_xlnm.Print_Area" localSheetId="2">'прил 2'!$C$3:$S$66</definedName>
    <definedName name="_xlnm.Print_Area" localSheetId="3">'Приложение'!$A$1:$D$41</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'прил 2'!$C$3</definedName>
    <definedName name="п2чистВсеДанные">'прил 2'!$J$19:$S$20,'прил 2'!$J$22:$S$23,'прил 2'!$J$25:$S$26,'прил 2'!$J$30:$S$33,'прил 2'!$J$36:$S$37,'прил 2'!$J$40:$S$41,'прил 2'!$J$44:$S$46,'прил 2'!$J$49:$S$53,'прил 2'!$J$55:$S$56,'прил 2'!$J$58:$S$59</definedName>
    <definedName name="п2чистТек">'прил 2'!$J$19:$N$20,'прил 2'!$J$22:$N$23,'прил 2'!$J$25:$N$26,'прил 2'!$J$30:$N$33,'прил 2'!$J$36:$N$37,'прил 2'!$J$40:$N$41,'прил 2'!$J$44:$N$46,'прил 2'!$J$49:$N$53,'прил 2'!$J$55:$N$56,'прил 2'!$J$58:$N$59</definedName>
    <definedName name="п3чистВсеДанные">#REF!,#REF!,#REF!,#REF!,#REF!,#REF!</definedName>
    <definedName name="п3чистТек">#REF!,#REF!</definedName>
    <definedName name="п4чистВсеДанные">#REF!,#REF!,#REF!,#REF!,#REF!,#REF!,#REF!,#REF!</definedName>
    <definedName name="п4чистТек">#REF!,#REF!,#REF!,#REF!,#REF!,#REF!,#REF!</definedName>
    <definedName name="п5чистВсеДанные">#REF!,#REF!,#REF!,#REF!</definedName>
    <definedName name="п5чистТек">#REF!,#REF!,#REF!,#REF!</definedName>
    <definedName name="Приложение">'Приложение'!$A$1:$D$75</definedName>
    <definedName name="тест1">'прил 1'!$G$6</definedName>
  </definedNames>
  <calcPr fullCalcOnLoad="1"/>
</workbook>
</file>

<file path=xl/comments2.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1"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60" authorId="0">
      <text>
        <r>
          <rPr>
            <sz val="11"/>
            <rFont val="Times New Roman"/>
            <family val="1"/>
          </rPr>
          <t>В разделе III «Собственный капитал» приводится информация 
о собственном капитале.</t>
        </r>
      </text>
    </comment>
    <comment ref="U61"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2"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6"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7"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2"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2"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3"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comments3.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V20" authorId="0">
      <text>
        <r>
          <rPr>
            <sz val="10.5"/>
            <rFont val="Times New Roman"/>
            <family val="1"/>
          </rPr>
          <t>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V23" authorId="0">
      <text>
        <r>
          <rPr>
            <sz val="10.5"/>
            <rFont val="Times New Roman"/>
            <family val="1"/>
          </rPr>
          <t>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t>
        </r>
      </text>
    </comment>
    <comment ref="V56" authorId="0">
      <text>
        <r>
          <rPr>
            <sz val="10.5"/>
            <rFont val="Times New Roman"/>
            <family val="1"/>
          </rPr>
          <t xml:space="preserve">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X54" authorId="0">
      <text>
        <r>
          <rPr>
            <sz val="12"/>
            <rFont val="Times New Roman"/>
            <family val="1"/>
          </rPr>
          <t>стр.470 гр.3 ББ</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List>
</comments>
</file>

<file path=xl/sharedStrings.xml><?xml version="1.0" encoding="utf-8"?>
<sst xmlns="http://schemas.openxmlformats.org/spreadsheetml/2006/main" count="344" uniqueCount="296">
  <si>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</si>
  <si>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</si>
  <si>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</si>
  <si>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</si>
  <si>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</si>
  <si>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</si>
  <si>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</si>
  <si>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</si>
  <si>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</si>
  <si>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</si>
  <si>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</si>
  <si>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</si>
  <si>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</si>
  <si>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</si>
  <si>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</si>
  <si>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</si>
  <si>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</si>
  <si>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</si>
  <si>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</si>
  <si>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</si>
  <si>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</si>
  <si>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</si>
  <si>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</si>
  <si>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</si>
  <si>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</si>
  <si>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</si>
  <si>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</si>
  <si>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</si>
  <si>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</si>
  <si>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</si>
  <si>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</si>
  <si>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</si>
  <si>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</si>
  <si>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</si>
  <si>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</si>
  <si>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</si>
  <si>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</si>
  <si>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</si>
  <si>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</si>
  <si>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</si>
  <si>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</si>
  <si>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</si>
  <si>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</si>
  <si>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</si>
  <si>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</si>
  <si>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</si>
  <si>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</si>
  <si>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</si>
  <si>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</si>
  <si>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</si>
  <si>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</si>
  <si>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</si>
  <si>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</si>
  <si>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</si>
  <si>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</si>
  <si>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</si>
  <si>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</si>
  <si>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</si>
  <si>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</si>
  <si>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</si>
  <si>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</si>
  <si>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</si>
  <si>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</si>
  <si>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</si>
  <si>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</si>
  <si>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</si>
  <si>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</si>
  <si>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</si>
  <si>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</si>
  <si>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</si>
  <si>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</si>
  <si>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</si>
  <si>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</si>
  <si>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</si>
  <si>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</si>
  <si>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</si>
  <si>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</si>
  <si>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</si>
  <si>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</si>
  <si>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</si>
  <si>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</si>
  <si>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</si>
  <si>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</si>
  <si>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</si>
  <si>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</si>
  <si>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</si>
  <si>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</si>
  <si>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</si>
  <si>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</si>
  <si>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</si>
  <si>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</si>
  <si>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</si>
  <si>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</si>
  <si>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</si>
  <si>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</si>
  <si>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</si>
  <si>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</si>
  <si>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</si>
  <si>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</si>
  <si>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</si>
  <si>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</si>
  <si>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</si>
  <si>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</si>
  <si>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</si>
  <si>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</si>
  <si>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</si>
  <si>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</si>
  <si>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</si>
  <si>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</si>
  <si>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</si>
  <si>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</si>
  <si>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</si>
  <si>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</si>
  <si>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</si>
  <si>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</si>
  <si>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</si>
  <si>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</si>
  <si>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</si>
  <si>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</si>
  <si>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</si>
  <si>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</si>
  <si>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</si>
  <si>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</si>
  <si>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</si>
  <si>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</si>
  <si>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</si>
  <si>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</si>
  <si>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</si>
  <si>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</si>
  <si>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</si>
  <si>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</si>
  <si>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</si>
  <si>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</si>
  <si>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</si>
  <si>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</si>
  <si>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</si>
  <si>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</si>
  <si>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</si>
  <si>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</si>
  <si>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</si>
  <si>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</si>
  <si>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</si>
  <si>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</si>
  <si>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</si>
  <si>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</si>
  <si>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</si>
  <si>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</si>
  <si>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</si>
  <si>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</si>
  <si>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</si>
  <si>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</si>
  <si>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</si>
  <si>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</si>
  <si>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</si>
  <si>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</si>
  <si>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</si>
  <si>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</si>
  <si>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</si>
  <si>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</si>
  <si>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</si>
  <si>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</si>
  <si>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t>Результат от прочих операций, не включаемый 
в чистую прибыль (убыток)</t>
  </si>
  <si>
    <t>Чистая прибыль (убыток)</t>
  </si>
  <si>
    <t>Подготовлено редакцией АПС "Бизнес-Инфо" (ООО "Профессиональные правовые системы")</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</si>
  <si>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</si>
  <si>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</si>
  <si>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Рабочая книга содержит:</t>
  </si>
  <si>
    <t>1) пять форм бухгалтерской отчетности;</t>
  </si>
  <si>
    <t>2) расчет стоимости чистых активов;</t>
  </si>
  <si>
    <t>3) расчет коэффициентов платежеспособности и анализ финансового состояния субъектов хозяйствования.</t>
  </si>
  <si>
    <t>Шаблон создан на основании следующих нормативных документов:</t>
  </si>
  <si>
    <t xml:space="preserve"> - постановление Минфина РБ от 11.06.2012 № 35 «Об утверждении Инструкции о порядке расчета стоимости чистых активов и признании утратившими силу некоторых нормативных правовых актов Министерства финансов Республики Беларусь и их отдельных структурных элементов»;</t>
  </si>
  <si>
    <t xml:space="preserve"> - постановление Минфина РБ и Минэкономики РБ от 27.12.2011 № 140/206 «Об утверждении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t>
  </si>
  <si>
    <t>Инструкция.</t>
  </si>
  <si>
    <t>Бухгалтерская отчетность представлена в виде шаблона в MS Excel.</t>
  </si>
  <si>
    <t>Начните работу с очиститки баланса от ранее введенных в ячейки данных, для этого воспользуйтесь</t>
  </si>
  <si>
    <t>заполняемую форму от данных оттчетного периода -       .</t>
  </si>
  <si>
    <t xml:space="preserve">кнопкой       . Очистить все формы от данных текущего года можно с помощью кнопки       , очитить только </t>
  </si>
  <si>
    <t xml:space="preserve">Налог на прибыль </t>
  </si>
  <si>
    <t>Прочие налоги и сборы, исчисляемые из прибыли (дохода)</t>
  </si>
  <si>
    <t>Прочие платежи, исчисляемые из прибыли (дохода)</t>
  </si>
  <si>
    <t>70, 76</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</si>
  <si>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</si>
  <si>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</si>
  <si>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</si>
  <si>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</si>
  <si>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</si>
  <si>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</si>
  <si>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</si>
  <si>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</si>
  <si>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</si>
  <si>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</si>
  <si>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</si>
  <si>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</si>
  <si>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</si>
  <si>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</si>
  <si>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</si>
  <si>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</si>
  <si>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</si>
  <si>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</si>
  <si>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</si>
  <si>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</si>
  <si>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</si>
  <si>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</si>
  <si>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</si>
  <si>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</si>
  <si>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</si>
  <si>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</si>
  <si>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</si>
  <si>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</si>
  <si>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</si>
  <si>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</si>
  <si>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</si>
  <si>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</si>
  <si>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</si>
  <si>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</si>
  <si>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</si>
  <si>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</si>
  <si>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</si>
  <si>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</si>
  <si>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</si>
  <si>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</si>
  <si>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</si>
  <si>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</si>
  <si>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</si>
  <si>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</si>
  <si>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</si>
  <si>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</si>
  <si>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</si>
  <si>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</si>
  <si>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</si>
  <si>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</si>
  <si>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</si>
  <si>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</si>
  <si>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</si>
  <si>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</si>
  <si>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</si>
  <si>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</si>
  <si>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</si>
  <si>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</si>
  <si>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</si>
  <si>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</si>
  <si>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</si>
  <si>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</si>
  <si>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</si>
  <si>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</si>
  <si>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</si>
  <si>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</si>
  <si>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</si>
  <si>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</si>
  <si>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</si>
  <si>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</si>
  <si>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</si>
  <si>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</si>
  <si>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</si>
  <si>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</si>
  <si>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</si>
  <si>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Приложение 1
к Национальному стандарту бухгалтерского учета и отчетности «Индивидуальная бухгалтерская отчетность» 
12.12.2016 № 104</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</si>
  <si>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</si>
  <si>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</si>
  <si>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</si>
  <si>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</si>
  <si>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</si>
  <si>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</si>
  <si>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</si>
  <si>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Приложение 2
к Национальному стандарту бухгалтерского учета и отчетности «Индивидуальная бухгалтерская отчетность» 
12.12.2016 № 104</t>
  </si>
  <si>
    <t>Форма</t>
  </si>
  <si>
    <t xml:space="preserve"> - постановление Минфина РБ от 12.12.2016 № 104 «Об утверждении Национального стандарта бухгалтерского учета и отчетности «Индивидуальная бухгалтерская отчетность», внесении дополнения и изменений в постановление Министерства финансов Республики Беларусь от 30 июня 2014 г. № 46 и признании утратившими силу постановления Министерства финансов Республики Беларусь от 31 октября 2011 г. № 111 и отдельных структурных элементов некоторых постановлений Министерства финансов Республики Беларусь»;</t>
  </si>
  <si>
    <t>58, 06</t>
  </si>
  <si>
    <t>70, 75</t>
  </si>
  <si>
    <t>66, 67, 71, 73</t>
  </si>
  <si>
    <t>Денежные средства и эквиваленты денежных средств</t>
  </si>
  <si>
    <t>90 (90-4)</t>
  </si>
  <si>
    <t>90 (90-5)</t>
  </si>
  <si>
    <t>90 (90-6)</t>
  </si>
  <si>
    <t>90 (90-7, 90-8, 90-9)</t>
  </si>
  <si>
    <t>90 (90-1, 90-2, 90-3)</t>
  </si>
  <si>
    <t>90 (90-10)</t>
  </si>
  <si>
    <t>91 (91-1, 91-2, 91-3)</t>
  </si>
  <si>
    <t>91 (91-4)</t>
  </si>
  <si>
    <t>99, 68</t>
  </si>
  <si>
    <t>В шаблоне реализован механизм взаимоувязок между показателями бухгалтерской отчетности: ячейки,</t>
  </si>
  <si>
    <t>заполненные неверно, окрашиваются в определенный цвет. Кроме этого, при неверном расчете на черном фоне справа появляется подсказка, которая помогает определить, какие данные необходимо сопоставить, чтобы установить равенство показателей.</t>
  </si>
  <si>
    <t>Увязки внутри форм помогут вам быстро заполнить все формы и избежать расчетных ошибок.</t>
  </si>
  <si>
    <t xml:space="preserve">Взаимоувязки показателей между формами бухгалтерской отчетности позволят автоматически перенести показатели из одной формы в другую, а также сопоставить одинаковые показатели в разных формах. </t>
  </si>
  <si>
    <t>Расчет чистых активов и коэффициентов финансового анализа производится автоматически на основании</t>
  </si>
  <si>
    <t>данных бухгалтерской отчетности. Эти расчеты берутся за основу в пояснительной записке.</t>
  </si>
  <si>
    <t xml:space="preserve">Увязки составлены на основании материалов Татьяны Рыбак, кандидата экономических наук, доцента, </t>
  </si>
  <si>
    <t>аудитора, DipIFR, начальника главного управления регулирования бухгалтерского учета, отчетности и аудита Министерства финансов Республики Беларусь.</t>
  </si>
  <si>
    <t>ЗАО "Аварийный сервис для автолюбителей"</t>
  </si>
  <si>
    <t>Издательство</t>
  </si>
  <si>
    <t>Закрытое акционерное общество</t>
  </si>
  <si>
    <t>тыс. руб.</t>
  </si>
  <si>
    <t>220114 г. Минск, пр-т Независимости 143/1-114</t>
  </si>
  <si>
    <t>Асташенко Д.П.</t>
  </si>
  <si>
    <t>Буглак Л.А.</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</si>
</sst>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0.00_);_(\-#,##0.00_);_(* &quot;-&quot;??_);_(@_)"/>
    <numFmt numFmtId="194" formatCode="_(#,##0.00%_);_(\-#,##0.00%_);_(* &quot;-&quot;??_);_(@_)"/>
    <numFmt numFmtId="195" formatCode="_(#,##0_);_(\-#,##0_);_(* &quot;-&quot;??_);_(@_)"/>
    <numFmt numFmtId="196" formatCode="_(#,##0%_);_(\-#,##0%_);_(* &quot;-&quot;??_);_(@_)"/>
    <numFmt numFmtId="197" formatCode="[$-FC19]d\ mmmm\ yyyy\ &quot;г/&quot;"/>
    <numFmt numFmtId="198" formatCode="[$-FC19]\ yyyy\ &quot;г.&quot;"/>
    <numFmt numFmtId="199" formatCode="_(#\ ##0_);\(#\ ##0\);_(* &quot;-&quot;??_);_(@_)"/>
    <numFmt numFmtId="200" formatCode="_(#\ ##0_);_(\-#\ ##0_);_(* &quot;-&quot;??_);_(@_)"/>
  </numFmts>
  <fonts count="59">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u val="single"/>
      <sz val="11"/>
      <color indexed="36"/>
      <name val="Times New Roman"/>
      <family val="1"/>
    </font>
    <font>
      <sz val="10.5"/>
      <color indexed="10"/>
      <name val="Times New Roman"/>
      <family val="1"/>
    </font>
    <font>
      <i/>
      <sz val="9"/>
      <color indexed="18"/>
      <name val="Times New Roman"/>
      <family val="1"/>
    </font>
    <font>
      <b/>
      <sz val="11"/>
      <color indexed="13"/>
      <name val="Times New Roman"/>
      <family val="1"/>
    </font>
    <font>
      <b/>
      <sz val="11"/>
      <color indexed="17"/>
      <name val="Times New Roman"/>
      <family val="1"/>
    </font>
    <font>
      <b/>
      <sz val="12"/>
      <color indexed="18"/>
      <name val="Times New Roman"/>
      <family val="1"/>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0" fillId="0" borderId="0">
      <alignment/>
      <protection/>
    </xf>
    <xf numFmtId="0" fontId="1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310">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77"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4" fillId="32" borderId="0" xfId="0" applyFont="1" applyFill="1" applyAlignment="1">
      <alignment vertical="top"/>
    </xf>
    <xf numFmtId="0" fontId="4" fillId="33" borderId="0" xfId="0" applyFont="1" applyFill="1" applyAlignment="1">
      <alignment vertical="top"/>
    </xf>
    <xf numFmtId="0" fontId="4" fillId="33" borderId="0" xfId="0" applyFont="1" applyFill="1" applyAlignment="1">
      <alignment horizontal="center" vertical="top" wrapText="1"/>
    </xf>
    <xf numFmtId="0" fontId="4" fillId="33" borderId="0" xfId="0" applyFont="1" applyFill="1" applyAlignment="1">
      <alignment vertical="top" wrapText="1"/>
    </xf>
    <xf numFmtId="0" fontId="0" fillId="33" borderId="0" xfId="0" applyFont="1" applyFill="1" applyAlignment="1">
      <alignment horizontal="right" wrapText="1"/>
    </xf>
    <xf numFmtId="0" fontId="6" fillId="33" borderId="0" xfId="0" applyFont="1" applyFill="1" applyAlignment="1">
      <alignment/>
    </xf>
    <xf numFmtId="0" fontId="6"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9" fillId="32" borderId="0" xfId="0" applyFont="1" applyFill="1" applyAlignment="1">
      <alignment/>
    </xf>
    <xf numFmtId="0" fontId="0" fillId="33" borderId="0" xfId="0" applyFont="1" applyFill="1" applyAlignment="1">
      <alignment horizontal="center" wrapText="1"/>
    </xf>
    <xf numFmtId="0" fontId="10" fillId="32" borderId="0" xfId="0" applyFont="1" applyFill="1" applyAlignment="1">
      <alignment/>
    </xf>
    <xf numFmtId="0" fontId="10" fillId="33" borderId="0" xfId="0" applyFont="1" applyFill="1" applyAlignment="1">
      <alignment/>
    </xf>
    <xf numFmtId="0" fontId="10" fillId="4" borderId="10" xfId="0"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0"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6" fillId="33"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86" fontId="0" fillId="4" borderId="16" xfId="0" applyNumberFormat="1" applyFont="1" applyFill="1" applyBorder="1" applyAlignment="1">
      <alignment vertical="top" wrapText="1"/>
    </xf>
    <xf numFmtId="0" fontId="0" fillId="32" borderId="0" xfId="0" applyFont="1" applyFill="1" applyAlignment="1">
      <alignment horizontal="center"/>
    </xf>
    <xf numFmtId="0" fontId="10" fillId="33" borderId="0" xfId="0" applyFont="1" applyFill="1" applyAlignment="1">
      <alignment wrapText="1"/>
    </xf>
    <xf numFmtId="0" fontId="10" fillId="33" borderId="0" xfId="0" applyFont="1" applyFill="1" applyAlignment="1">
      <alignment horizontal="right" wrapText="1"/>
    </xf>
    <xf numFmtId="188" fontId="10" fillId="33" borderId="14" xfId="0" applyNumberFormat="1" applyFont="1" applyFill="1" applyBorder="1" applyAlignment="1">
      <alignment horizontal="right" wrapText="1"/>
    </xf>
    <xf numFmtId="178" fontId="10" fillId="33" borderId="14" xfId="0" applyNumberFormat="1" applyFont="1" applyFill="1" applyBorder="1" applyAlignment="1">
      <alignment horizontal="center" wrapText="1"/>
    </xf>
    <xf numFmtId="0" fontId="10" fillId="33" borderId="0" xfId="0" applyFont="1" applyFill="1" applyAlignment="1">
      <alignment horizontal="center" wrapText="1"/>
    </xf>
    <xf numFmtId="0" fontId="0"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5" fillId="33" borderId="17" xfId="0" applyFont="1" applyFill="1" applyBorder="1" applyAlignment="1">
      <alignment wrapText="1"/>
    </xf>
    <xf numFmtId="0" fontId="7" fillId="33" borderId="11" xfId="0" applyFont="1" applyFill="1" applyBorder="1" applyAlignment="1">
      <alignment horizontal="center" wrapText="1"/>
    </xf>
    <xf numFmtId="0" fontId="5" fillId="33" borderId="17" xfId="0" applyFont="1" applyFill="1" applyBorder="1" applyAlignment="1">
      <alignment horizontal="center" wrapText="1"/>
    </xf>
    <xf numFmtId="0" fontId="7" fillId="33" borderId="10" xfId="0" applyFont="1" applyFill="1" applyBorder="1" applyAlignment="1">
      <alignment horizontal="center" wrapText="1"/>
    </xf>
    <xf numFmtId="49" fontId="12" fillId="32" borderId="18" xfId="0" applyNumberFormat="1" applyFont="1" applyFill="1" applyBorder="1" applyAlignment="1">
      <alignment horizontal="center"/>
    </xf>
    <xf numFmtId="49" fontId="12" fillId="32" borderId="19" xfId="0" applyNumberFormat="1" applyFont="1" applyFill="1" applyBorder="1" applyAlignment="1">
      <alignment horizontal="center"/>
    </xf>
    <xf numFmtId="49" fontId="12" fillId="32" borderId="12" xfId="0" applyNumberFormat="1" applyFont="1" applyFill="1" applyBorder="1" applyAlignment="1">
      <alignment horizontal="center"/>
    </xf>
    <xf numFmtId="49" fontId="12" fillId="32" borderId="10" xfId="0" applyNumberFormat="1" applyFont="1" applyFill="1" applyBorder="1" applyAlignment="1">
      <alignment horizontal="center"/>
    </xf>
    <xf numFmtId="49" fontId="12" fillId="32" borderId="11" xfId="0" applyNumberFormat="1" applyFont="1" applyFill="1" applyBorder="1" applyAlignment="1">
      <alignment horizontal="center"/>
    </xf>
    <xf numFmtId="49" fontId="12" fillId="32" borderId="20" xfId="0" applyNumberFormat="1" applyFont="1" applyFill="1" applyBorder="1" applyAlignment="1">
      <alignment horizontal="center"/>
    </xf>
    <xf numFmtId="49" fontId="12" fillId="32" borderId="21" xfId="0" applyNumberFormat="1" applyFont="1" applyFill="1" applyBorder="1" applyAlignment="1">
      <alignment horizontal="center"/>
    </xf>
    <xf numFmtId="0" fontId="11" fillId="32" borderId="0" xfId="0" applyFont="1" applyFill="1" applyAlignment="1">
      <alignment vertical="top" wrapText="1"/>
    </xf>
    <xf numFmtId="0" fontId="10" fillId="32" borderId="0" xfId="0" applyFont="1" applyFill="1" applyBorder="1" applyAlignment="1">
      <alignment/>
    </xf>
    <xf numFmtId="49" fontId="12" fillId="32" borderId="0" xfId="0" applyNumberFormat="1" applyFont="1" applyFill="1" applyBorder="1" applyAlignment="1">
      <alignment horizontal="center"/>
    </xf>
    <xf numFmtId="0" fontId="10" fillId="4" borderId="13" xfId="0" applyFont="1" applyFill="1" applyBorder="1" applyAlignment="1">
      <alignment horizontal="right" vertical="top" wrapText="1"/>
    </xf>
    <xf numFmtId="0" fontId="10" fillId="4" borderId="22" xfId="0" applyFont="1" applyFill="1" applyBorder="1" applyAlignment="1">
      <alignment horizontal="center" vertical="top" wrapText="1"/>
    </xf>
    <xf numFmtId="188" fontId="10" fillId="4" borderId="22" xfId="0" applyNumberFormat="1" applyFont="1" applyFill="1" applyBorder="1" applyAlignment="1">
      <alignment horizontal="left" vertical="top" wrapText="1"/>
    </xf>
    <xf numFmtId="0" fontId="10" fillId="4" borderId="22" xfId="0" applyFont="1" applyFill="1" applyBorder="1" applyAlignment="1">
      <alignment vertical="top" wrapText="1"/>
    </xf>
    <xf numFmtId="188" fontId="10" fillId="4" borderId="16" xfId="0" applyNumberFormat="1" applyFont="1" applyFill="1" applyBorder="1" applyAlignment="1">
      <alignment horizontal="left" vertical="top" wrapText="1"/>
    </xf>
    <xf numFmtId="191" fontId="0" fillId="32" borderId="0" xfId="0" applyNumberFormat="1" applyFont="1" applyFill="1" applyAlignment="1">
      <alignment/>
    </xf>
    <xf numFmtId="0" fontId="0" fillId="32" borderId="0" xfId="0" applyFont="1" applyFill="1" applyAlignment="1">
      <alignment/>
    </xf>
    <xf numFmtId="0" fontId="10" fillId="4" borderId="13" xfId="0" applyFont="1" applyFill="1" applyBorder="1" applyAlignment="1">
      <alignment horizontal="right" wrapText="1"/>
    </xf>
    <xf numFmtId="186" fontId="10"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0" fillId="33" borderId="0" xfId="0" applyFont="1" applyFill="1" applyBorder="1" applyAlignment="1">
      <alignment horizontal="center" wrapText="1"/>
    </xf>
    <xf numFmtId="182" fontId="0" fillId="32" borderId="0" xfId="0" applyNumberFormat="1" applyFont="1" applyFill="1" applyBorder="1" applyAlignment="1">
      <alignment horizontal="left" wrapText="1"/>
    </xf>
    <xf numFmtId="182" fontId="14" fillId="32" borderId="0" xfId="0" applyNumberFormat="1" applyFont="1" applyFill="1" applyAlignment="1">
      <alignment/>
    </xf>
    <xf numFmtId="181" fontId="8" fillId="32" borderId="0" xfId="0" applyNumberFormat="1" applyFont="1" applyFill="1" applyBorder="1" applyAlignment="1">
      <alignment/>
    </xf>
    <xf numFmtId="0" fontId="6" fillId="32" borderId="0" xfId="0" applyFont="1" applyFill="1" applyBorder="1" applyAlignment="1">
      <alignment/>
    </xf>
    <xf numFmtId="3" fontId="7" fillId="32" borderId="0" xfId="0" applyNumberFormat="1" applyFont="1" applyFill="1" applyBorder="1" applyAlignment="1">
      <alignment horizontal="center"/>
    </xf>
    <xf numFmtId="0" fontId="15" fillId="33" borderId="0" xfId="0" applyFont="1" applyFill="1" applyAlignment="1">
      <alignment horizontal="right"/>
    </xf>
    <xf numFmtId="0" fontId="15" fillId="32" borderId="0" xfId="0" applyFont="1" applyFill="1" applyAlignment="1">
      <alignment horizontal="right"/>
    </xf>
    <xf numFmtId="0" fontId="10" fillId="33" borderId="13" xfId="0" applyFont="1" applyFill="1" applyBorder="1" applyAlignment="1">
      <alignment horizontal="center" wrapText="1"/>
    </xf>
    <xf numFmtId="0" fontId="10" fillId="33" borderId="23" xfId="0" applyFont="1" applyFill="1" applyBorder="1" applyAlignment="1">
      <alignment horizontal="center" wrapText="1"/>
    </xf>
    <xf numFmtId="0" fontId="0" fillId="33" borderId="0" xfId="53" applyFill="1" applyAlignment="1">
      <alignment vertical="top"/>
      <protection/>
    </xf>
    <xf numFmtId="0" fontId="0" fillId="32" borderId="0" xfId="53" applyFill="1">
      <alignment/>
      <protection/>
    </xf>
    <xf numFmtId="0" fontId="4" fillId="33" borderId="0" xfId="53" applyFont="1" applyFill="1">
      <alignment/>
      <protection/>
    </xf>
    <xf numFmtId="0" fontId="0" fillId="33" borderId="0" xfId="53" applyFill="1">
      <alignment/>
      <protection/>
    </xf>
    <xf numFmtId="0" fontId="0" fillId="33" borderId="0" xfId="53" applyFill="1" applyAlignment="1">
      <alignment horizontal="left" vertical="top" wrapText="1"/>
      <protection/>
    </xf>
    <xf numFmtId="0" fontId="0" fillId="32" borderId="0" xfId="53" applyFill="1" applyAlignment="1">
      <alignment vertical="top"/>
      <protection/>
    </xf>
    <xf numFmtId="0" fontId="0" fillId="33" borderId="0" xfId="53" applyFont="1" applyFill="1" applyAlignment="1">
      <alignment vertical="top"/>
      <protection/>
    </xf>
    <xf numFmtId="0" fontId="0" fillId="33" borderId="0" xfId="53" applyFont="1" applyFill="1" applyAlignment="1">
      <alignment horizontal="justify" vertical="top" wrapText="1"/>
      <protection/>
    </xf>
    <xf numFmtId="0" fontId="0" fillId="33" borderId="0" xfId="53" applyFill="1" applyAlignment="1">
      <alignment horizontal="justify" vertical="top" wrapText="1"/>
      <protection/>
    </xf>
    <xf numFmtId="0" fontId="10" fillId="33" borderId="10" xfId="0" applyFont="1" applyFill="1" applyBorder="1" applyAlignment="1">
      <alignment/>
    </xf>
    <xf numFmtId="0" fontId="10" fillId="33" borderId="10" xfId="0" applyFont="1" applyFill="1" applyBorder="1" applyAlignment="1">
      <alignment horizontal="center" vertical="top" wrapText="1"/>
    </xf>
    <xf numFmtId="0" fontId="10" fillId="32" borderId="0" xfId="0" applyFont="1" applyFill="1" applyBorder="1" applyAlignment="1">
      <alignment/>
    </xf>
    <xf numFmtId="0" fontId="10" fillId="33" borderId="24" xfId="0" applyFont="1" applyFill="1" applyBorder="1" applyAlignment="1">
      <alignment horizontal="center" vertical="top" wrapText="1"/>
    </xf>
    <xf numFmtId="0" fontId="10" fillId="32" borderId="0" xfId="0" applyFont="1" applyFill="1" applyAlignment="1">
      <alignment/>
    </xf>
    <xf numFmtId="0" fontId="10" fillId="33" borderId="10" xfId="0" applyFont="1" applyFill="1" applyBorder="1" applyAlignment="1">
      <alignment wrapText="1"/>
    </xf>
    <xf numFmtId="177" fontId="10" fillId="33" borderId="10" xfId="0" applyNumberFormat="1" applyFont="1" applyFill="1" applyBorder="1" applyAlignment="1">
      <alignment horizontal="center" vertical="top" wrapText="1"/>
    </xf>
    <xf numFmtId="192" fontId="10" fillId="33" borderId="24" xfId="0" applyNumberFormat="1" applyFont="1" applyFill="1" applyBorder="1" applyAlignment="1">
      <alignment horizontal="center" vertical="top" wrapText="1"/>
    </xf>
    <xf numFmtId="192" fontId="10" fillId="33" borderId="10" xfId="0" applyNumberFormat="1" applyFont="1" applyFill="1" applyBorder="1" applyAlignment="1">
      <alignment horizontal="center" vertical="top" wrapText="1"/>
    </xf>
    <xf numFmtId="0" fontId="10" fillId="33" borderId="24" xfId="0" applyNumberFormat="1" applyFont="1" applyFill="1" applyBorder="1" applyAlignment="1">
      <alignment horizontal="center" vertical="top" wrapText="1"/>
    </xf>
    <xf numFmtId="0" fontId="10" fillId="33" borderId="10" xfId="0" applyFont="1" applyFill="1" applyBorder="1" applyAlignment="1">
      <alignment vertical="top"/>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23" fillId="33" borderId="0" xfId="0" applyFont="1" applyFill="1" applyAlignment="1">
      <alignment/>
    </xf>
    <xf numFmtId="0" fontId="23" fillId="33" borderId="0" xfId="0" applyFont="1" applyFill="1" applyBorder="1" applyAlignment="1">
      <alignment wrapText="1"/>
    </xf>
    <xf numFmtId="0" fontId="23" fillId="32" borderId="0" xfId="0" applyFont="1" applyFill="1" applyAlignment="1">
      <alignment/>
    </xf>
    <xf numFmtId="0" fontId="0" fillId="33" borderId="0" xfId="53" applyFont="1" applyFill="1" applyAlignment="1">
      <alignment vertical="top"/>
      <protection/>
    </xf>
    <xf numFmtId="0" fontId="0" fillId="33" borderId="0" xfId="53" applyFont="1" applyFill="1" applyAlignment="1">
      <alignment horizontal="left" vertical="top" wrapText="1"/>
      <protection/>
    </xf>
    <xf numFmtId="0" fontId="0" fillId="33" borderId="0" xfId="53" applyFill="1" applyAlignment="1">
      <alignment horizontal="left" vertical="top" wrapText="1"/>
      <protection/>
    </xf>
    <xf numFmtId="0" fontId="0" fillId="33" borderId="0" xfId="53" applyFont="1" applyFill="1" applyAlignment="1">
      <alignment horizontal="justify" vertical="top" wrapText="1"/>
      <protection/>
    </xf>
    <xf numFmtId="0" fontId="0" fillId="33" borderId="0" xfId="53" applyFill="1" applyAlignment="1">
      <alignment horizontal="left" vertical="top"/>
      <protection/>
    </xf>
    <xf numFmtId="0" fontId="0" fillId="33" borderId="0" xfId="53" applyFont="1" applyFill="1" applyAlignment="1">
      <alignment horizontal="left" vertical="top" wrapText="1"/>
      <protection/>
    </xf>
    <xf numFmtId="0" fontId="0" fillId="33" borderId="0" xfId="53" applyFont="1" applyFill="1" applyAlignment="1">
      <alignment horizontal="distributed" vertical="top"/>
      <protection/>
    </xf>
    <xf numFmtId="0" fontId="15" fillId="33" borderId="0" xfId="53" applyFont="1" applyFill="1" applyAlignment="1">
      <alignment horizontal="right" vertical="top"/>
      <protection/>
    </xf>
    <xf numFmtId="0" fontId="0" fillId="33" borderId="0" xfId="53" applyFont="1" applyFill="1" applyAlignment="1">
      <alignment horizontal="justify" vertical="distributed" wrapText="1"/>
      <protection/>
    </xf>
    <xf numFmtId="0" fontId="0" fillId="33" borderId="0" xfId="53" applyFill="1" applyAlignment="1">
      <alignment horizontal="justify" vertical="distributed" wrapText="1"/>
      <protection/>
    </xf>
    <xf numFmtId="0" fontId="0" fillId="33" borderId="0" xfId="53" applyFont="1" applyFill="1" applyAlignment="1">
      <alignment horizontal="distributed" vertical="top"/>
      <protection/>
    </xf>
    <xf numFmtId="0" fontId="0" fillId="33" borderId="0" xfId="53" applyFont="1" applyFill="1" applyAlignment="1">
      <alignment horizontal="left" vertical="top"/>
      <protection/>
    </xf>
    <xf numFmtId="0" fontId="18" fillId="33" borderId="0" xfId="53" applyFont="1" applyFill="1" applyAlignment="1">
      <alignment horizontal="center"/>
      <protection/>
    </xf>
    <xf numFmtId="0" fontId="0" fillId="33" borderId="0" xfId="53" applyFont="1" applyFill="1" applyAlignment="1">
      <alignment horizontal="justify" vertical="top" wrapText="1"/>
      <protection/>
    </xf>
    <xf numFmtId="0" fontId="0" fillId="33" borderId="0" xfId="53" applyFont="1" applyFill="1" applyAlignment="1">
      <alignment horizontal="distributed" vertical="top" wrapText="1"/>
      <protection/>
    </xf>
    <xf numFmtId="0" fontId="15" fillId="33" borderId="0" xfId="0" applyFont="1" applyFill="1" applyAlignment="1">
      <alignment horizontal="right" vertical="top" wrapText="1"/>
    </xf>
    <xf numFmtId="0" fontId="0" fillId="34" borderId="25" xfId="0" applyFont="1"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0" fontId="0" fillId="33" borderId="25" xfId="0" applyFont="1" applyFill="1" applyBorder="1" applyAlignment="1">
      <alignment horizontal="left" wrapText="1"/>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0" fillId="33" borderId="0" xfId="0" applyFont="1" applyFill="1" applyAlignment="1">
      <alignment horizontal="right"/>
    </xf>
    <xf numFmtId="0" fontId="0" fillId="34" borderId="25" xfId="0" applyFont="1" applyFill="1" applyBorder="1" applyAlignment="1">
      <alignment horizontal="left" wrapText="1"/>
    </xf>
    <xf numFmtId="0" fontId="9" fillId="32" borderId="0" xfId="0" applyFont="1" applyFill="1" applyAlignment="1">
      <alignment horizontal="left" wrapText="1"/>
    </xf>
    <xf numFmtId="0" fontId="5" fillId="32" borderId="0" xfId="0" applyFont="1" applyFill="1" applyAlignment="1">
      <alignment horizontal="left"/>
    </xf>
    <xf numFmtId="1" fontId="17" fillId="32" borderId="0" xfId="0" applyNumberFormat="1" applyFont="1" applyFill="1" applyAlignment="1">
      <alignment horizontal="left" vertical="top" wrapText="1"/>
    </xf>
    <xf numFmtId="0" fontId="0" fillId="33" borderId="14" xfId="0" applyFont="1" applyFill="1" applyBorder="1" applyAlignment="1">
      <alignment wrapText="1"/>
    </xf>
    <xf numFmtId="0" fontId="0" fillId="33" borderId="0" xfId="0" applyFont="1" applyFill="1" applyBorder="1" applyAlignment="1">
      <alignment wrapText="1"/>
    </xf>
    <xf numFmtId="186" fontId="10" fillId="4" borderId="17" xfId="0" applyNumberFormat="1" applyFont="1" applyFill="1" applyBorder="1" applyAlignment="1">
      <alignment horizontal="center"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23" xfId="0" applyFont="1" applyFill="1" applyBorder="1" applyAlignment="1">
      <alignment horizontal="right" wrapText="1"/>
    </xf>
    <xf numFmtId="0" fontId="0" fillId="4" borderId="14" xfId="0" applyFont="1" applyFill="1" applyBorder="1" applyAlignment="1">
      <alignment horizontal="right" wrapText="1"/>
    </xf>
    <xf numFmtId="176" fontId="0" fillId="33" borderId="14" xfId="0" applyNumberFormat="1" applyFont="1" applyFill="1" applyBorder="1" applyAlignment="1">
      <alignment horizontal="center" wrapText="1"/>
    </xf>
    <xf numFmtId="14" fontId="0" fillId="34" borderId="25" xfId="0" applyNumberFormat="1" applyFont="1" applyFill="1" applyBorder="1" applyAlignment="1">
      <alignment horizontal="center" wrapText="1"/>
    </xf>
    <xf numFmtId="14" fontId="0" fillId="34" borderId="17" xfId="0" applyNumberFormat="1" applyFont="1" applyFill="1" applyBorder="1" applyAlignment="1">
      <alignment horizontal="center" wrapText="1"/>
    </xf>
    <xf numFmtId="14" fontId="0" fillId="34" borderId="24" xfId="0" applyNumberFormat="1" applyFont="1" applyFill="1" applyBorder="1" applyAlignment="1">
      <alignment horizontal="center" wrapText="1"/>
    </xf>
    <xf numFmtId="0" fontId="0" fillId="33" borderId="25" xfId="0" applyFont="1" applyFill="1" applyBorder="1" applyAlignment="1">
      <alignment horizontal="left" wrapText="1"/>
    </xf>
    <xf numFmtId="178" fontId="10" fillId="4" borderId="22" xfId="0" applyNumberFormat="1" applyFont="1" applyFill="1" applyBorder="1" applyAlignment="1">
      <alignment horizontal="left" wrapText="1"/>
    </xf>
    <xf numFmtId="178" fontId="10" fillId="4" borderId="16" xfId="0" applyNumberFormat="1" applyFont="1" applyFill="1" applyBorder="1" applyAlignment="1">
      <alignment horizontal="left"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0" fillId="4" borderId="13" xfId="0" applyFont="1" applyFill="1" applyBorder="1" applyAlignment="1">
      <alignment horizontal="center" wrapText="1"/>
    </xf>
    <xf numFmtId="0" fontId="0" fillId="4" borderId="22" xfId="0" applyFont="1" applyFill="1" applyBorder="1" applyAlignment="1">
      <alignment horizontal="center" wrapText="1"/>
    </xf>
    <xf numFmtId="0" fontId="0" fillId="4" borderId="16" xfId="0" applyFont="1" applyFill="1" applyBorder="1" applyAlignment="1">
      <alignment horizontal="center" wrapText="1"/>
    </xf>
    <xf numFmtId="180" fontId="5" fillId="33" borderId="17" xfId="0" applyNumberFormat="1" applyFont="1" applyFill="1" applyBorder="1" applyAlignment="1">
      <alignment horizontal="center" wrapText="1"/>
    </xf>
    <xf numFmtId="180" fontId="5" fillId="33" borderId="24" xfId="0" applyNumberFormat="1" applyFont="1" applyFill="1" applyBorder="1" applyAlignment="1">
      <alignment horizontal="center" wrapText="1"/>
    </xf>
    <xf numFmtId="0" fontId="0" fillId="4" borderId="13" xfId="43" applyNumberFormat="1" applyFont="1" applyFill="1" applyBorder="1" applyAlignment="1">
      <alignment horizontal="center" vertical="top" wrapText="1"/>
    </xf>
    <xf numFmtId="0" fontId="0" fillId="4" borderId="22"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23"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0" fontId="5" fillId="33" borderId="25" xfId="0" applyFont="1" applyFill="1" applyBorder="1" applyAlignment="1">
      <alignment horizontal="left" wrapText="1"/>
    </xf>
    <xf numFmtId="0" fontId="5" fillId="33" borderId="17" xfId="0" applyFont="1" applyFill="1" applyBorder="1" applyAlignment="1">
      <alignment horizontal="left" wrapText="1"/>
    </xf>
    <xf numFmtId="0" fontId="0" fillId="33" borderId="13" xfId="0" applyFont="1" applyFill="1" applyBorder="1" applyAlignment="1">
      <alignment horizontal="left" wrapText="1"/>
    </xf>
    <xf numFmtId="0" fontId="0" fillId="33" borderId="22" xfId="0" applyFont="1" applyFill="1" applyBorder="1" applyAlignment="1">
      <alignment horizontal="left"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182" fontId="0" fillId="33" borderId="25" xfId="0" applyNumberFormat="1" applyFont="1" applyFill="1" applyBorder="1" applyAlignment="1">
      <alignment horizontal="right" wrapText="1"/>
    </xf>
    <xf numFmtId="182" fontId="0" fillId="33" borderId="17" xfId="0" applyNumberFormat="1" applyFont="1" applyFill="1" applyBorder="1" applyAlignment="1">
      <alignment horizontal="right" wrapText="1"/>
    </xf>
    <xf numFmtId="182" fontId="0" fillId="33" borderId="24" xfId="0" applyNumberFormat="1" applyFont="1" applyFill="1" applyBorder="1" applyAlignment="1">
      <alignment horizontal="right" wrapText="1"/>
    </xf>
    <xf numFmtId="14" fontId="0" fillId="35" borderId="0" xfId="0" applyNumberFormat="1" applyFont="1" applyFill="1" applyAlignment="1">
      <alignment horizontal="center"/>
    </xf>
    <xf numFmtId="14" fontId="0" fillId="4" borderId="0" xfId="0" applyNumberFormat="1" applyFont="1" applyFill="1" applyAlignment="1">
      <alignment horizontal="center"/>
    </xf>
    <xf numFmtId="0" fontId="3" fillId="33" borderId="0" xfId="0" applyFont="1" applyFill="1" applyAlignment="1">
      <alignment horizontal="center" wrapText="1"/>
    </xf>
    <xf numFmtId="0" fontId="0" fillId="33" borderId="23" xfId="0" applyFont="1" applyFill="1" applyBorder="1" applyAlignment="1">
      <alignment horizontal="lef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182" fontId="0" fillId="33" borderId="13" xfId="0" applyNumberFormat="1" applyFont="1" applyFill="1" applyBorder="1" applyAlignment="1">
      <alignment horizontal="right" wrapText="1"/>
    </xf>
    <xf numFmtId="182" fontId="0" fillId="33" borderId="22"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182" fontId="0" fillId="34" borderId="23"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23" xfId="0" applyNumberFormat="1" applyFont="1" applyFill="1" applyBorder="1" applyAlignment="1">
      <alignment horizontal="right" wrapText="1"/>
    </xf>
    <xf numFmtId="0" fontId="0" fillId="33" borderId="16" xfId="0" applyFont="1" applyFill="1" applyBorder="1" applyAlignment="1">
      <alignment horizontal="left" wrapText="1"/>
    </xf>
    <xf numFmtId="0" fontId="7" fillId="33" borderId="13" xfId="0" applyFont="1" applyFill="1" applyBorder="1" applyAlignment="1">
      <alignment horizontal="left" wrapText="1"/>
    </xf>
    <xf numFmtId="0" fontId="7" fillId="33" borderId="22" xfId="0" applyFont="1" applyFill="1" applyBorder="1" applyAlignment="1">
      <alignment horizontal="left" wrapText="1"/>
    </xf>
    <xf numFmtId="0" fontId="7" fillId="33" borderId="16" xfId="0" applyFont="1" applyFill="1" applyBorder="1" applyAlignment="1">
      <alignment horizontal="left" wrapText="1"/>
    </xf>
    <xf numFmtId="182" fontId="7" fillId="33" borderId="13" xfId="0" applyNumberFormat="1" applyFont="1" applyFill="1" applyBorder="1" applyAlignment="1">
      <alignment horizontal="right" wrapText="1"/>
    </xf>
    <xf numFmtId="182" fontId="7" fillId="33" borderId="22" xfId="0" applyNumberFormat="1" applyFont="1" applyFill="1" applyBorder="1" applyAlignment="1">
      <alignment horizontal="right" wrapText="1"/>
    </xf>
    <xf numFmtId="182" fontId="7" fillId="33" borderId="16" xfId="0" applyNumberFormat="1" applyFont="1" applyFill="1" applyBorder="1" applyAlignment="1">
      <alignment horizontal="right" wrapText="1"/>
    </xf>
    <xf numFmtId="182" fontId="5" fillId="33" borderId="17" xfId="0" applyNumberFormat="1" applyFont="1" applyFill="1" applyBorder="1" applyAlignment="1">
      <alignment horizontal="right" wrapText="1"/>
    </xf>
    <xf numFmtId="182" fontId="5" fillId="33" borderId="24" xfId="0" applyNumberFormat="1" applyFont="1" applyFill="1" applyBorder="1" applyAlignment="1">
      <alignment horizontal="right" wrapText="1"/>
    </xf>
    <xf numFmtId="182" fontId="0" fillId="33" borderId="23"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182" fontId="7" fillId="33" borderId="10" xfId="0" applyNumberFormat="1" applyFont="1" applyFill="1" applyBorder="1" applyAlignment="1">
      <alignment horizontal="right" wrapText="1"/>
    </xf>
    <xf numFmtId="0" fontId="23" fillId="33" borderId="14" xfId="0" applyFont="1" applyFill="1" applyBorder="1" applyAlignment="1">
      <alignment wrapText="1"/>
    </xf>
    <xf numFmtId="0" fontId="5" fillId="33" borderId="17" xfId="0" applyFont="1" applyFill="1" applyBorder="1" applyAlignment="1">
      <alignment horizontal="center" wrapText="1"/>
    </xf>
    <xf numFmtId="0" fontId="5" fillId="33" borderId="24" xfId="0" applyFont="1" applyFill="1" applyBorder="1" applyAlignment="1">
      <alignment horizontal="center" wrapText="1"/>
    </xf>
    <xf numFmtId="0" fontId="7" fillId="33" borderId="10" xfId="0" applyFont="1" applyFill="1" applyBorder="1" applyAlignment="1">
      <alignment horizontal="left" wrapText="1"/>
    </xf>
    <xf numFmtId="0" fontId="0" fillId="4" borderId="23" xfId="0" applyFont="1" applyFill="1" applyBorder="1" applyAlignment="1">
      <alignment horizontal="right" vertical="top" wrapText="1"/>
    </xf>
    <xf numFmtId="0" fontId="0" fillId="4" borderId="14" xfId="0" applyFont="1" applyFill="1" applyBorder="1" applyAlignment="1">
      <alignment horizontal="right" vertical="top" wrapText="1"/>
    </xf>
    <xf numFmtId="186" fontId="0" fillId="4" borderId="17" xfId="0" applyNumberFormat="1" applyFont="1" applyFill="1" applyBorder="1" applyAlignment="1">
      <alignment horizontal="center" vertical="top" wrapText="1"/>
    </xf>
    <xf numFmtId="190" fontId="0" fillId="34" borderId="2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4" xfId="0" applyNumberFormat="1" applyFont="1" applyFill="1" applyBorder="1" applyAlignment="1">
      <alignment horizontal="right" wrapText="1"/>
    </xf>
    <xf numFmtId="190" fontId="0" fillId="34" borderId="2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4" xfId="0" applyNumberFormat="1" applyFont="1" applyFill="1" applyBorder="1" applyAlignment="1">
      <alignment horizontal="right" wrapText="1"/>
    </xf>
    <xf numFmtId="198" fontId="0" fillId="4" borderId="23" xfId="0" applyNumberFormat="1" applyFont="1" applyFill="1" applyBorder="1" applyAlignment="1">
      <alignment horizontal="center" vertical="top" wrapText="1"/>
    </xf>
    <xf numFmtId="198" fontId="0" fillId="4" borderId="14" xfId="0" applyNumberFormat="1" applyFont="1" applyFill="1" applyBorder="1" applyAlignment="1">
      <alignment horizontal="center" vertical="top" wrapText="1"/>
    </xf>
    <xf numFmtId="198" fontId="0" fillId="4" borderId="15" xfId="0" applyNumberFormat="1" applyFont="1" applyFill="1" applyBorder="1" applyAlignment="1">
      <alignment horizontal="center" vertical="top" wrapText="1"/>
    </xf>
    <xf numFmtId="182" fontId="0" fillId="34" borderId="15" xfId="0" applyNumberFormat="1" applyFont="1" applyFill="1" applyBorder="1" applyAlignment="1">
      <alignment horizontal="right" wrapText="1"/>
    </xf>
    <xf numFmtId="0" fontId="7" fillId="33" borderId="25" xfId="0" applyFont="1" applyFill="1" applyBorder="1" applyAlignment="1">
      <alignment horizontal="left" wrapText="1"/>
    </xf>
    <xf numFmtId="0" fontId="7" fillId="33" borderId="17" xfId="0" applyFont="1" applyFill="1" applyBorder="1" applyAlignment="1">
      <alignment horizontal="left" wrapText="1"/>
    </xf>
    <xf numFmtId="0" fontId="7" fillId="33" borderId="24" xfId="0" applyFont="1" applyFill="1" applyBorder="1" applyAlignment="1">
      <alignment horizontal="left" wrapText="1"/>
    </xf>
    <xf numFmtId="182" fontId="7" fillId="33" borderId="25" xfId="0" applyNumberFormat="1" applyFont="1" applyFill="1" applyBorder="1" applyAlignment="1">
      <alignment horizontal="right" wrapText="1"/>
    </xf>
    <xf numFmtId="182" fontId="7" fillId="33" borderId="17" xfId="0" applyNumberFormat="1" applyFont="1" applyFill="1" applyBorder="1" applyAlignment="1">
      <alignment horizontal="right" wrapText="1"/>
    </xf>
    <xf numFmtId="182" fontId="7" fillId="33" borderId="24" xfId="0" applyNumberFormat="1" applyFont="1" applyFill="1" applyBorder="1" applyAlignment="1">
      <alignment horizontal="right" wrapText="1"/>
    </xf>
    <xf numFmtId="0" fontId="0" fillId="33"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14" xfId="0" applyFont="1" applyFill="1" applyBorder="1" applyAlignment="1">
      <alignment horizontal="center" wrapText="1"/>
    </xf>
    <xf numFmtId="178" fontId="0" fillId="36" borderId="14" xfId="0" applyNumberFormat="1" applyFont="1" applyFill="1" applyBorder="1" applyAlignment="1">
      <alignment horizontal="center"/>
    </xf>
    <xf numFmtId="0" fontId="0" fillId="33" borderId="0" xfId="0" applyFont="1" applyFill="1" applyAlignment="1">
      <alignment horizontal="left" wrapText="1"/>
    </xf>
    <xf numFmtId="0" fontId="4" fillId="33" borderId="0" xfId="0" applyFont="1" applyFill="1" applyAlignment="1">
      <alignment horizontal="center" vertical="top" wrapText="1"/>
    </xf>
    <xf numFmtId="0" fontId="10" fillId="33" borderId="0" xfId="0" applyFont="1" applyFill="1" applyAlignment="1">
      <alignment horizontal="left" vertical="top" wrapText="1"/>
    </xf>
    <xf numFmtId="49" fontId="12" fillId="32" borderId="26" xfId="0" applyNumberFormat="1" applyFont="1" applyFill="1" applyBorder="1" applyAlignment="1">
      <alignment horizontal="center"/>
    </xf>
    <xf numFmtId="49" fontId="12" fillId="32" borderId="27" xfId="0" applyNumberFormat="1" applyFont="1" applyFill="1" applyBorder="1" applyAlignment="1">
      <alignment horizontal="center"/>
    </xf>
    <xf numFmtId="198" fontId="10" fillId="4" borderId="23" xfId="0" applyNumberFormat="1" applyFont="1" applyFill="1" applyBorder="1" applyAlignment="1">
      <alignment horizontal="center" wrapText="1"/>
    </xf>
    <xf numFmtId="198" fontId="10" fillId="4" borderId="14" xfId="0" applyNumberFormat="1" applyFont="1" applyFill="1" applyBorder="1" applyAlignment="1">
      <alignment horizontal="center" wrapText="1"/>
    </xf>
    <xf numFmtId="198" fontId="10" fillId="4" borderId="15" xfId="0" applyNumberFormat="1" applyFont="1" applyFill="1" applyBorder="1" applyAlignment="1">
      <alignment horizontal="center" wrapText="1"/>
    </xf>
    <xf numFmtId="0" fontId="0" fillId="33" borderId="0" xfId="0" applyFill="1" applyAlignment="1">
      <alignment horizontal="right" wrapText="1"/>
    </xf>
    <xf numFmtId="178" fontId="0" fillId="33" borderId="14" xfId="0" applyNumberFormat="1" applyFont="1" applyFill="1" applyBorder="1" applyAlignment="1">
      <alignment horizontal="center"/>
    </xf>
    <xf numFmtId="0" fontId="0" fillId="33" borderId="14" xfId="0" applyFont="1" applyFill="1" applyBorder="1" applyAlignment="1">
      <alignment horizontal="center" wrapText="1"/>
    </xf>
    <xf numFmtId="190" fontId="10" fillId="34" borderId="23" xfId="0" applyNumberFormat="1" applyFont="1" applyFill="1" applyBorder="1" applyAlignment="1">
      <alignment horizontal="right" wrapText="1"/>
    </xf>
    <xf numFmtId="190" fontId="10" fillId="34" borderId="14" xfId="0" applyNumberFormat="1" applyFont="1" applyFill="1" applyBorder="1" applyAlignment="1">
      <alignment horizontal="right" wrapText="1"/>
    </xf>
    <xf numFmtId="190" fontId="10" fillId="34" borderId="15" xfId="0" applyNumberFormat="1" applyFont="1" applyFill="1" applyBorder="1" applyAlignment="1">
      <alignment horizontal="right" wrapText="1"/>
    </xf>
    <xf numFmtId="0" fontId="10" fillId="33" borderId="25" xfId="0" applyFont="1" applyFill="1" applyBorder="1" applyAlignment="1">
      <alignment horizontal="left" wrapText="1"/>
    </xf>
    <xf numFmtId="0" fontId="10" fillId="33" borderId="17" xfId="0" applyFont="1" applyFill="1" applyBorder="1" applyAlignment="1">
      <alignment horizontal="left" wrapText="1"/>
    </xf>
    <xf numFmtId="0" fontId="10" fillId="33" borderId="24" xfId="0" applyFont="1" applyFill="1" applyBorder="1" applyAlignment="1">
      <alignment horizontal="left" wrapText="1"/>
    </xf>
    <xf numFmtId="190" fontId="10" fillId="34" borderId="25" xfId="0" applyNumberFormat="1" applyFont="1" applyFill="1" applyBorder="1" applyAlignment="1">
      <alignment horizontal="right" wrapText="1"/>
    </xf>
    <xf numFmtId="190" fontId="10" fillId="34" borderId="17" xfId="0" applyNumberFormat="1" applyFont="1" applyFill="1" applyBorder="1" applyAlignment="1">
      <alignment horizontal="right" wrapText="1"/>
    </xf>
    <xf numFmtId="190" fontId="10" fillId="34" borderId="24" xfId="0" applyNumberFormat="1" applyFont="1" applyFill="1" applyBorder="1" applyAlignment="1">
      <alignment horizontal="right" wrapText="1"/>
    </xf>
    <xf numFmtId="182" fontId="10" fillId="34" borderId="25" xfId="0" applyNumberFormat="1" applyFont="1" applyFill="1" applyBorder="1" applyAlignment="1">
      <alignment horizontal="right" wrapText="1"/>
    </xf>
    <xf numFmtId="182" fontId="10" fillId="34" borderId="17" xfId="0" applyNumberFormat="1" applyFont="1" applyFill="1" applyBorder="1" applyAlignment="1">
      <alignment horizontal="right" wrapText="1"/>
    </xf>
    <xf numFmtId="182" fontId="10" fillId="34" borderId="24" xfId="0" applyNumberFormat="1" applyFont="1" applyFill="1" applyBorder="1" applyAlignment="1">
      <alignment horizontal="righ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198" fontId="10" fillId="33" borderId="0" xfId="0" applyNumberFormat="1" applyFont="1" applyFill="1" applyAlignment="1">
      <alignment horizontal="left" wrapText="1"/>
    </xf>
    <xf numFmtId="188" fontId="10" fillId="33" borderId="14" xfId="0" applyNumberFormat="1" applyFont="1" applyFill="1" applyBorder="1" applyAlignment="1">
      <alignment horizontal="left" wrapText="1"/>
    </xf>
    <xf numFmtId="0" fontId="10" fillId="33" borderId="14" xfId="0" applyFont="1" applyFill="1" applyBorder="1" applyAlignment="1">
      <alignment wrapText="1"/>
    </xf>
    <xf numFmtId="0" fontId="10" fillId="33" borderId="0" xfId="0" applyFont="1" applyFill="1" applyBorder="1" applyAlignment="1">
      <alignment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182" fontId="10" fillId="34" borderId="23" xfId="0" applyNumberFormat="1" applyFont="1" applyFill="1" applyBorder="1" applyAlignment="1">
      <alignment horizontal="right" wrapText="1"/>
    </xf>
    <xf numFmtId="182" fontId="10" fillId="34" borderId="14" xfId="0" applyNumberFormat="1" applyFont="1" applyFill="1" applyBorder="1" applyAlignment="1">
      <alignment horizontal="right" wrapText="1"/>
    </xf>
    <xf numFmtId="182" fontId="10" fillId="34" borderId="15" xfId="0" applyNumberFormat="1" applyFont="1" applyFill="1" applyBorder="1" applyAlignment="1">
      <alignment horizontal="right" wrapText="1"/>
    </xf>
    <xf numFmtId="0" fontId="10" fillId="33" borderId="13" xfId="0" applyFont="1" applyFill="1" applyBorder="1" applyAlignment="1">
      <alignment horizontal="left" wrapText="1"/>
    </xf>
    <xf numFmtId="0" fontId="10" fillId="33" borderId="22" xfId="0" applyFont="1" applyFill="1" applyBorder="1" applyAlignment="1">
      <alignment horizontal="left" wrapText="1"/>
    </xf>
    <xf numFmtId="182" fontId="10" fillId="33" borderId="25" xfId="0" applyNumberFormat="1" applyFont="1" applyFill="1" applyBorder="1" applyAlignment="1">
      <alignment horizontal="right" wrapText="1"/>
    </xf>
    <xf numFmtId="182" fontId="10" fillId="33" borderId="17" xfId="0" applyNumberFormat="1" applyFont="1" applyFill="1" applyBorder="1" applyAlignment="1">
      <alignment horizontal="right" wrapText="1"/>
    </xf>
    <xf numFmtId="182" fontId="10" fillId="33" borderId="24" xfId="0" applyNumberFormat="1" applyFont="1" applyFill="1" applyBorder="1" applyAlignment="1">
      <alignment horizontal="right" wrapText="1"/>
    </xf>
    <xf numFmtId="188" fontId="10" fillId="4" borderId="22" xfId="0" applyNumberFormat="1" applyFont="1" applyFill="1" applyBorder="1" applyAlignment="1">
      <alignment horizontal="right" vertical="top" wrapText="1"/>
    </xf>
    <xf numFmtId="198" fontId="10" fillId="4" borderId="23" xfId="0" applyNumberFormat="1" applyFont="1" applyFill="1" applyBorder="1" applyAlignment="1">
      <alignment horizontal="center" vertical="top" wrapText="1"/>
    </xf>
    <xf numFmtId="198" fontId="10" fillId="4" borderId="14" xfId="0" applyNumberFormat="1" applyFont="1" applyFill="1" applyBorder="1" applyAlignment="1">
      <alignment horizontal="center" vertical="top" wrapText="1"/>
    </xf>
    <xf numFmtId="0" fontId="10" fillId="33" borderId="23" xfId="0" applyFont="1" applyFill="1" applyBorder="1" applyAlignment="1">
      <alignment horizontal="left" wrapText="1"/>
    </xf>
    <xf numFmtId="0" fontId="10" fillId="33" borderId="14" xfId="0" applyFont="1" applyFill="1" applyBorder="1" applyAlignment="1">
      <alignment horizontal="left" wrapText="1"/>
    </xf>
    <xf numFmtId="0" fontId="10" fillId="33" borderId="15" xfId="0" applyFont="1" applyFill="1" applyBorder="1" applyAlignment="1">
      <alignment horizontal="left" wrapText="1"/>
    </xf>
    <xf numFmtId="0" fontId="10" fillId="4" borderId="13"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16"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0" fontId="10" fillId="4" borderId="15" xfId="43" applyNumberFormat="1" applyFont="1" applyFill="1" applyBorder="1" applyAlignment="1">
      <alignment horizontal="center" vertical="top" wrapText="1"/>
    </xf>
    <xf numFmtId="0" fontId="10" fillId="4" borderId="25"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0" fontId="0" fillId="33" borderId="0" xfId="0" applyFont="1" applyFill="1" applyAlignment="1">
      <alignment horizontal="left" wrapText="1"/>
    </xf>
    <xf numFmtId="182" fontId="10" fillId="33" borderId="23" xfId="0" applyNumberFormat="1" applyFont="1" applyFill="1" applyBorder="1" applyAlignment="1">
      <alignment horizontal="right" wrapText="1"/>
    </xf>
    <xf numFmtId="182" fontId="10" fillId="33" borderId="14" xfId="0" applyNumberFormat="1" applyFont="1" applyFill="1" applyBorder="1" applyAlignment="1">
      <alignment horizontal="right" wrapText="1"/>
    </xf>
    <xf numFmtId="182" fontId="10" fillId="33" borderId="15" xfId="0" applyNumberFormat="1" applyFont="1" applyFill="1" applyBorder="1" applyAlignment="1">
      <alignment horizontal="right" wrapText="1"/>
    </xf>
    <xf numFmtId="182" fontId="10" fillId="33" borderId="13" xfId="0" applyNumberFormat="1" applyFont="1" applyFill="1" applyBorder="1" applyAlignment="1">
      <alignment horizontal="right" wrapText="1"/>
    </xf>
    <xf numFmtId="182" fontId="10" fillId="33" borderId="22" xfId="0" applyNumberFormat="1" applyFont="1" applyFill="1" applyBorder="1" applyAlignment="1">
      <alignment horizontal="right" wrapText="1"/>
    </xf>
    <xf numFmtId="182" fontId="10" fillId="33" borderId="16" xfId="0" applyNumberFormat="1" applyFont="1" applyFill="1" applyBorder="1" applyAlignment="1">
      <alignment horizontal="right" wrapText="1"/>
    </xf>
    <xf numFmtId="182" fontId="0" fillId="34" borderId="25" xfId="0" applyNumberFormat="1" applyFont="1" applyFill="1" applyBorder="1" applyAlignment="1">
      <alignment horizontal="right" wrapText="1"/>
    </xf>
    <xf numFmtId="190" fontId="10" fillId="33" borderId="25" xfId="0" applyNumberFormat="1" applyFont="1" applyFill="1" applyBorder="1" applyAlignment="1">
      <alignment horizontal="right" wrapText="1"/>
    </xf>
    <xf numFmtId="190" fontId="10" fillId="33" borderId="17" xfId="0" applyNumberFormat="1" applyFont="1" applyFill="1" applyBorder="1" applyAlignment="1">
      <alignment horizontal="right" wrapText="1"/>
    </xf>
    <xf numFmtId="190" fontId="10" fillId="33" borderId="24" xfId="0" applyNumberFormat="1" applyFont="1" applyFill="1" applyBorder="1" applyAlignment="1">
      <alignment horizontal="right" wrapText="1"/>
    </xf>
    <xf numFmtId="190" fontId="10" fillId="33" borderId="13" xfId="0" applyNumberFormat="1" applyFont="1" applyFill="1" applyBorder="1" applyAlignment="1">
      <alignment horizontal="right" wrapText="1"/>
    </xf>
    <xf numFmtId="190" fontId="10" fillId="33" borderId="22" xfId="0" applyNumberFormat="1" applyFont="1" applyFill="1" applyBorder="1" applyAlignment="1">
      <alignment horizontal="right" wrapText="1"/>
    </xf>
    <xf numFmtId="190" fontId="10" fillId="33" borderId="16" xfId="0" applyNumberFormat="1" applyFont="1" applyFill="1" applyBorder="1" applyAlignment="1">
      <alignment horizontal="right" wrapText="1"/>
    </xf>
    <xf numFmtId="0" fontId="10" fillId="33" borderId="16" xfId="0" applyFont="1" applyFill="1" applyBorder="1" applyAlignment="1">
      <alignment horizontal="left" wrapText="1"/>
    </xf>
    <xf numFmtId="198" fontId="10" fillId="4" borderId="15" xfId="0" applyNumberFormat="1" applyFont="1" applyFill="1" applyBorder="1" applyAlignment="1">
      <alignment horizontal="center" vertical="top" wrapText="1"/>
    </xf>
    <xf numFmtId="182" fontId="0" fillId="32" borderId="0" xfId="0" applyNumberFormat="1" applyFont="1" applyFill="1" applyBorder="1" applyAlignment="1">
      <alignment horizontal="left" wrapText="1"/>
    </xf>
    <xf numFmtId="0" fontId="10" fillId="33" borderId="0" xfId="0" applyFont="1" applyFill="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5">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color rgb="FFFF0000"/>
      </font>
      <fill>
        <patternFill patternType="soli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14</xdr:row>
      <xdr:rowOff>19050</xdr:rowOff>
    </xdr:from>
    <xdr:to>
      <xdr:col>9</xdr:col>
      <xdr:colOff>495300</xdr:colOff>
      <xdr:row>14</xdr:row>
      <xdr:rowOff>180975</xdr:rowOff>
    </xdr:to>
    <xdr:pic>
      <xdr:nvPicPr>
        <xdr:cNvPr id="1" name="Picture 2"/>
        <xdr:cNvPicPr preferRelativeResize="1">
          <a:picLocks noChangeAspect="1"/>
        </xdr:cNvPicPr>
      </xdr:nvPicPr>
      <xdr:blipFill>
        <a:blip r:embed="rId1"/>
        <a:srcRect l="18780" t="20719" r="79878" b="78007"/>
        <a:stretch>
          <a:fillRect/>
        </a:stretch>
      </xdr:blipFill>
      <xdr:spPr>
        <a:xfrm>
          <a:off x="5429250" y="4381500"/>
          <a:ext cx="161925" cy="161925"/>
        </a:xfrm>
        <a:prstGeom prst="rect">
          <a:avLst/>
        </a:prstGeom>
        <a:noFill/>
        <a:ln w="9525" cmpd="sng">
          <a:noFill/>
        </a:ln>
      </xdr:spPr>
    </xdr:pic>
    <xdr:clientData/>
  </xdr:twoCellAnchor>
  <xdr:twoCellAnchor editAs="oneCell">
    <xdr:from>
      <xdr:col>3</xdr:col>
      <xdr:colOff>419100</xdr:colOff>
      <xdr:row>14</xdr:row>
      <xdr:rowOff>19050</xdr:rowOff>
    </xdr:from>
    <xdr:to>
      <xdr:col>3</xdr:col>
      <xdr:colOff>600075</xdr:colOff>
      <xdr:row>14</xdr:row>
      <xdr:rowOff>180975</xdr:rowOff>
    </xdr:to>
    <xdr:pic>
      <xdr:nvPicPr>
        <xdr:cNvPr id="2" name="Picture 2" descr="Корзина 3"/>
        <xdr:cNvPicPr preferRelativeResize="1">
          <a:picLocks noChangeAspect="1"/>
        </xdr:cNvPicPr>
      </xdr:nvPicPr>
      <xdr:blipFill>
        <a:blip r:embed="rId2"/>
        <a:stretch>
          <a:fillRect/>
        </a:stretch>
      </xdr:blipFill>
      <xdr:spPr>
        <a:xfrm>
          <a:off x="647700" y="4381500"/>
          <a:ext cx="180975" cy="161925"/>
        </a:xfrm>
        <a:prstGeom prst="rect">
          <a:avLst/>
        </a:prstGeom>
        <a:noFill/>
        <a:ln w="9525" cmpd="sng">
          <a:noFill/>
        </a:ln>
      </xdr:spPr>
    </xdr:pic>
    <xdr:clientData/>
  </xdr:twoCellAnchor>
  <xdr:twoCellAnchor editAs="oneCell">
    <xdr:from>
      <xdr:col>6</xdr:col>
      <xdr:colOff>704850</xdr:colOff>
      <xdr:row>15</xdr:row>
      <xdr:rowOff>19050</xdr:rowOff>
    </xdr:from>
    <xdr:to>
      <xdr:col>7</xdr:col>
      <xdr:colOff>76200</xdr:colOff>
      <xdr:row>15</xdr:row>
      <xdr:rowOff>190500</xdr:rowOff>
    </xdr:to>
    <xdr:pic>
      <xdr:nvPicPr>
        <xdr:cNvPr id="3" name="Picture 1" descr="Очист лист от тек данных"/>
        <xdr:cNvPicPr preferRelativeResize="1">
          <a:picLocks noChangeAspect="1"/>
        </xdr:cNvPicPr>
      </xdr:nvPicPr>
      <xdr:blipFill>
        <a:blip r:embed="rId3"/>
        <a:stretch>
          <a:fillRect/>
        </a:stretch>
      </xdr:blipFill>
      <xdr:spPr>
        <a:xfrm>
          <a:off x="3362325" y="4572000"/>
          <a:ext cx="1809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2">
    <tabColor rgb="FFFFFF00"/>
  </sheetPr>
  <dimension ref="A1:L40"/>
  <sheetViews>
    <sheetView zoomScalePageLayoutView="0" workbookViewId="0" topLeftCell="A19">
      <selection activeCell="A1" sqref="A1"/>
    </sheetView>
  </sheetViews>
  <sheetFormatPr defaultColWidth="9.140625" defaultRowHeight="15"/>
  <cols>
    <col min="1" max="2" width="0.85546875" style="38" customWidth="1"/>
    <col min="3" max="3" width="1.7109375" style="38" customWidth="1"/>
    <col min="4" max="7" width="12.140625" style="38" customWidth="1"/>
    <col min="8" max="8" width="13.28125" style="38" customWidth="1"/>
    <col min="9" max="10" width="11.140625" style="38" customWidth="1"/>
    <col min="11" max="11" width="12.140625" style="38" customWidth="1"/>
    <col min="12" max="12" width="0.85546875" style="38" customWidth="1"/>
    <col min="13" max="16384" width="9.140625" style="38" customWidth="1"/>
  </cols>
  <sheetData>
    <row r="1" spans="1:12" ht="9" customHeight="1">
      <c r="A1" s="98"/>
      <c r="B1" s="94"/>
      <c r="C1" s="94"/>
      <c r="D1" s="94"/>
      <c r="E1" s="94"/>
      <c r="F1" s="94"/>
      <c r="G1" s="94"/>
      <c r="H1" s="94"/>
      <c r="I1" s="94"/>
      <c r="J1" s="94"/>
      <c r="K1" s="94"/>
      <c r="L1" s="94"/>
    </row>
    <row r="2" spans="1:12" ht="18" customHeight="1">
      <c r="A2" s="98"/>
      <c r="B2" s="95"/>
      <c r="C2" s="125" t="s">
        <v>163</v>
      </c>
      <c r="D2" s="125"/>
      <c r="E2" s="125"/>
      <c r="F2" s="125"/>
      <c r="G2" s="125"/>
      <c r="H2" s="125"/>
      <c r="I2" s="125"/>
      <c r="J2" s="125"/>
      <c r="K2" s="125"/>
      <c r="L2" s="95"/>
    </row>
    <row r="3" spans="1:12" ht="15.75">
      <c r="A3" s="98"/>
      <c r="B3" s="96"/>
      <c r="C3" s="130" t="s">
        <v>173</v>
      </c>
      <c r="D3" s="130"/>
      <c r="E3" s="130"/>
      <c r="F3" s="130"/>
      <c r="G3" s="130"/>
      <c r="H3" s="130"/>
      <c r="I3" s="130"/>
      <c r="J3" s="130"/>
      <c r="K3" s="130"/>
      <c r="L3" s="96"/>
    </row>
    <row r="4" spans="1:12" ht="15">
      <c r="A4" s="98"/>
      <c r="B4" s="96"/>
      <c r="C4" s="93"/>
      <c r="D4" s="99"/>
      <c r="E4" s="93"/>
      <c r="F4" s="93"/>
      <c r="G4" s="93"/>
      <c r="H4" s="93"/>
      <c r="I4" s="93"/>
      <c r="J4" s="93"/>
      <c r="K4" s="93"/>
      <c r="L4" s="96"/>
    </row>
    <row r="5" spans="1:12" ht="15">
      <c r="A5" s="98"/>
      <c r="B5" s="93"/>
      <c r="C5" s="93"/>
      <c r="D5" s="119" t="s">
        <v>174</v>
      </c>
      <c r="E5" s="120"/>
      <c r="F5" s="120"/>
      <c r="G5" s="120"/>
      <c r="H5" s="120"/>
      <c r="I5" s="120"/>
      <c r="J5" s="120"/>
      <c r="K5" s="120"/>
      <c r="L5" s="93"/>
    </row>
    <row r="6" spans="1:12" ht="15">
      <c r="A6" s="98"/>
      <c r="B6" s="93"/>
      <c r="C6" s="93"/>
      <c r="D6" s="119" t="s">
        <v>170</v>
      </c>
      <c r="E6" s="120"/>
      <c r="F6" s="120"/>
      <c r="G6" s="120"/>
      <c r="H6" s="120"/>
      <c r="I6" s="120"/>
      <c r="J6" s="120"/>
      <c r="K6" s="120"/>
      <c r="L6" s="93"/>
    </row>
    <row r="7" spans="1:12" ht="90.75" customHeight="1">
      <c r="A7" s="98"/>
      <c r="B7" s="93"/>
      <c r="C7" s="97"/>
      <c r="D7" s="126" t="s">
        <v>267</v>
      </c>
      <c r="E7" s="127"/>
      <c r="F7" s="127"/>
      <c r="G7" s="127"/>
      <c r="H7" s="127"/>
      <c r="I7" s="127"/>
      <c r="J7" s="127"/>
      <c r="K7" s="127"/>
      <c r="L7" s="93"/>
    </row>
    <row r="8" spans="1:12" ht="45" customHeight="1">
      <c r="A8" s="98"/>
      <c r="B8" s="93"/>
      <c r="C8" s="93"/>
      <c r="D8" s="123" t="s">
        <v>171</v>
      </c>
      <c r="E8" s="120"/>
      <c r="F8" s="120"/>
      <c r="G8" s="120"/>
      <c r="H8" s="120"/>
      <c r="I8" s="120"/>
      <c r="J8" s="120"/>
      <c r="K8" s="120"/>
      <c r="L8" s="93"/>
    </row>
    <row r="9" spans="1:12" ht="45" customHeight="1">
      <c r="A9" s="98"/>
      <c r="B9" s="96"/>
      <c r="C9" s="93"/>
      <c r="D9" s="123" t="s">
        <v>172</v>
      </c>
      <c r="E9" s="120"/>
      <c r="F9" s="120"/>
      <c r="G9" s="120"/>
      <c r="H9" s="120"/>
      <c r="I9" s="120"/>
      <c r="J9" s="120"/>
      <c r="K9" s="120"/>
      <c r="L9" s="96"/>
    </row>
    <row r="10" spans="1:12" ht="15">
      <c r="A10" s="98"/>
      <c r="B10" s="96"/>
      <c r="C10" s="93"/>
      <c r="D10" s="120" t="s">
        <v>166</v>
      </c>
      <c r="E10" s="120"/>
      <c r="F10" s="120"/>
      <c r="G10" s="120"/>
      <c r="H10" s="120"/>
      <c r="I10" s="120"/>
      <c r="J10" s="120"/>
      <c r="K10" s="120"/>
      <c r="L10" s="96"/>
    </row>
    <row r="11" spans="1:12" ht="15">
      <c r="A11" s="98"/>
      <c r="B11" s="96"/>
      <c r="C11" s="93"/>
      <c r="D11" s="122" t="s">
        <v>167</v>
      </c>
      <c r="E11" s="122"/>
      <c r="F11" s="122"/>
      <c r="G11" s="122"/>
      <c r="H11" s="122"/>
      <c r="I11" s="122"/>
      <c r="J11" s="122"/>
      <c r="K11" s="122"/>
      <c r="L11" s="96"/>
    </row>
    <row r="12" spans="1:12" ht="15">
      <c r="A12" s="98"/>
      <c r="B12" s="96"/>
      <c r="C12" s="93"/>
      <c r="D12" s="122" t="s">
        <v>168</v>
      </c>
      <c r="E12" s="122"/>
      <c r="F12" s="122"/>
      <c r="G12" s="122"/>
      <c r="H12" s="122"/>
      <c r="I12" s="122"/>
      <c r="J12" s="122"/>
      <c r="K12" s="122"/>
      <c r="L12" s="96"/>
    </row>
    <row r="13" spans="1:12" ht="15">
      <c r="A13" s="98"/>
      <c r="B13" s="96"/>
      <c r="C13" s="93"/>
      <c r="D13" s="122" t="s">
        <v>169</v>
      </c>
      <c r="E13" s="122"/>
      <c r="F13" s="122"/>
      <c r="G13" s="122"/>
      <c r="H13" s="122"/>
      <c r="I13" s="122"/>
      <c r="J13" s="122"/>
      <c r="K13" s="122"/>
      <c r="L13" s="96"/>
    </row>
    <row r="14" spans="1:12" ht="15">
      <c r="A14" s="98"/>
      <c r="B14" s="96"/>
      <c r="C14" s="93"/>
      <c r="D14" s="128" t="s">
        <v>175</v>
      </c>
      <c r="E14" s="128"/>
      <c r="F14" s="128"/>
      <c r="G14" s="128"/>
      <c r="H14" s="128"/>
      <c r="I14" s="128"/>
      <c r="J14" s="128"/>
      <c r="K14" s="128"/>
      <c r="L14" s="96"/>
    </row>
    <row r="15" spans="1:12" ht="15">
      <c r="A15" s="98"/>
      <c r="B15" s="96"/>
      <c r="C15" s="128" t="s">
        <v>177</v>
      </c>
      <c r="D15" s="128"/>
      <c r="E15" s="128"/>
      <c r="F15" s="128"/>
      <c r="G15" s="128"/>
      <c r="H15" s="128"/>
      <c r="I15" s="128"/>
      <c r="J15" s="128"/>
      <c r="K15" s="128"/>
      <c r="L15" s="96"/>
    </row>
    <row r="16" spans="1:12" ht="15">
      <c r="A16" s="98"/>
      <c r="B16" s="96"/>
      <c r="C16" s="129" t="s">
        <v>176</v>
      </c>
      <c r="D16" s="129"/>
      <c r="E16" s="129"/>
      <c r="F16" s="129"/>
      <c r="G16" s="129"/>
      <c r="H16" s="129"/>
      <c r="I16" s="129"/>
      <c r="J16" s="129"/>
      <c r="K16" s="129"/>
      <c r="L16" s="96"/>
    </row>
    <row r="17" spans="1:12" ht="15">
      <c r="A17" s="98"/>
      <c r="B17" s="96"/>
      <c r="C17" s="118"/>
      <c r="D17" s="124" t="s">
        <v>281</v>
      </c>
      <c r="E17" s="124"/>
      <c r="F17" s="124"/>
      <c r="G17" s="124"/>
      <c r="H17" s="124"/>
      <c r="I17" s="124"/>
      <c r="J17" s="124"/>
      <c r="K17" s="124"/>
      <c r="L17" s="96"/>
    </row>
    <row r="18" spans="1:12" ht="45" customHeight="1">
      <c r="A18" s="98"/>
      <c r="B18" s="96"/>
      <c r="C18" s="121" t="s">
        <v>282</v>
      </c>
      <c r="D18" s="121"/>
      <c r="E18" s="121"/>
      <c r="F18" s="121"/>
      <c r="G18" s="121"/>
      <c r="H18" s="121"/>
      <c r="I18" s="121"/>
      <c r="J18" s="121"/>
      <c r="K18" s="121"/>
      <c r="L18" s="96"/>
    </row>
    <row r="19" spans="1:12" ht="15">
      <c r="A19" s="98"/>
      <c r="B19" s="96"/>
      <c r="C19" s="118"/>
      <c r="D19" s="124" t="s">
        <v>283</v>
      </c>
      <c r="E19" s="124"/>
      <c r="F19" s="124"/>
      <c r="G19" s="124"/>
      <c r="H19" s="124"/>
      <c r="I19" s="124"/>
      <c r="J19" s="124"/>
      <c r="K19" s="124"/>
      <c r="L19" s="96"/>
    </row>
    <row r="20" spans="1:12" ht="30" customHeight="1">
      <c r="A20" s="98"/>
      <c r="B20" s="96"/>
      <c r="C20" s="121" t="s">
        <v>284</v>
      </c>
      <c r="D20" s="121"/>
      <c r="E20" s="121"/>
      <c r="F20" s="121"/>
      <c r="G20" s="121"/>
      <c r="H20" s="121"/>
      <c r="I20" s="121"/>
      <c r="J20" s="121"/>
      <c r="K20" s="121"/>
      <c r="L20" s="96"/>
    </row>
    <row r="21" spans="1:12" ht="15">
      <c r="A21" s="98"/>
      <c r="B21" s="96"/>
      <c r="C21" s="118"/>
      <c r="D21" s="132" t="s">
        <v>287</v>
      </c>
      <c r="E21" s="124"/>
      <c r="F21" s="124"/>
      <c r="G21" s="124"/>
      <c r="H21" s="124"/>
      <c r="I21" s="124"/>
      <c r="J21" s="124"/>
      <c r="K21" s="124"/>
      <c r="L21" s="96"/>
    </row>
    <row r="22" spans="1:12" ht="29.25" customHeight="1">
      <c r="A22" s="98"/>
      <c r="B22" s="96"/>
      <c r="C22" s="131" t="s">
        <v>288</v>
      </c>
      <c r="D22" s="121"/>
      <c r="E22" s="121"/>
      <c r="F22" s="121"/>
      <c r="G22" s="121"/>
      <c r="H22" s="121"/>
      <c r="I22" s="121"/>
      <c r="J22" s="121"/>
      <c r="K22" s="121"/>
      <c r="L22" s="96"/>
    </row>
    <row r="23" spans="1:12" ht="15">
      <c r="A23" s="98"/>
      <c r="B23" s="96"/>
      <c r="C23" s="118"/>
      <c r="D23" s="124" t="s">
        <v>285</v>
      </c>
      <c r="E23" s="124"/>
      <c r="F23" s="124"/>
      <c r="G23" s="124"/>
      <c r="H23" s="124"/>
      <c r="I23" s="124"/>
      <c r="J23" s="124"/>
      <c r="K23" s="124"/>
      <c r="L23" s="96"/>
    </row>
    <row r="24" spans="1:12" ht="15">
      <c r="A24" s="98"/>
      <c r="B24" s="96"/>
      <c r="C24" s="121" t="s">
        <v>286</v>
      </c>
      <c r="D24" s="121"/>
      <c r="E24" s="121"/>
      <c r="F24" s="121"/>
      <c r="G24" s="121"/>
      <c r="H24" s="121"/>
      <c r="I24" s="121"/>
      <c r="J24" s="121"/>
      <c r="K24" s="121"/>
      <c r="L24" s="96"/>
    </row>
    <row r="25" spans="1:12" ht="15">
      <c r="A25" s="98"/>
      <c r="B25" s="96"/>
      <c r="C25" s="100"/>
      <c r="D25" s="101"/>
      <c r="E25" s="101"/>
      <c r="F25" s="101"/>
      <c r="G25" s="101"/>
      <c r="H25" s="101"/>
      <c r="I25" s="101"/>
      <c r="J25" s="101"/>
      <c r="K25" s="101"/>
      <c r="L25" s="96"/>
    </row>
    <row r="26" spans="1:12" ht="15">
      <c r="A26" s="98"/>
      <c r="B26" s="96"/>
      <c r="C26" s="100"/>
      <c r="D26" s="101"/>
      <c r="E26" s="101"/>
      <c r="F26" s="101"/>
      <c r="G26" s="101"/>
      <c r="H26" s="101"/>
      <c r="I26" s="101"/>
      <c r="J26" s="101"/>
      <c r="K26" s="101"/>
      <c r="L26" s="96"/>
    </row>
    <row r="27" spans="1:12" ht="15">
      <c r="A27" s="98"/>
      <c r="B27" s="96"/>
      <c r="C27" s="100"/>
      <c r="D27" s="101"/>
      <c r="E27" s="101"/>
      <c r="F27" s="101"/>
      <c r="G27" s="101"/>
      <c r="H27" s="101"/>
      <c r="I27" s="101"/>
      <c r="J27" s="101"/>
      <c r="K27" s="101"/>
      <c r="L27" s="96"/>
    </row>
    <row r="28" spans="1:12" ht="15">
      <c r="A28" s="98"/>
      <c r="B28" s="96"/>
      <c r="C28" s="100"/>
      <c r="D28" s="101"/>
      <c r="E28" s="101"/>
      <c r="F28" s="101"/>
      <c r="G28" s="101"/>
      <c r="H28" s="101"/>
      <c r="I28" s="101"/>
      <c r="J28" s="101"/>
      <c r="K28" s="101"/>
      <c r="L28" s="96"/>
    </row>
    <row r="29" spans="1:12" ht="15">
      <c r="A29" s="98"/>
      <c r="B29" s="96"/>
      <c r="C29" s="100"/>
      <c r="D29" s="101"/>
      <c r="E29" s="101"/>
      <c r="F29" s="101"/>
      <c r="G29" s="101"/>
      <c r="H29" s="101"/>
      <c r="I29" s="101"/>
      <c r="J29" s="101"/>
      <c r="K29" s="101"/>
      <c r="L29" s="96"/>
    </row>
    <row r="30" spans="1:12" ht="15">
      <c r="A30" s="98"/>
      <c r="B30" s="96"/>
      <c r="C30" s="100"/>
      <c r="D30" s="101"/>
      <c r="E30" s="101"/>
      <c r="F30" s="101"/>
      <c r="G30" s="101"/>
      <c r="H30" s="101"/>
      <c r="I30" s="101"/>
      <c r="J30" s="101"/>
      <c r="K30" s="101"/>
      <c r="L30" s="96"/>
    </row>
    <row r="31" spans="1:12" ht="15">
      <c r="A31" s="98"/>
      <c r="B31" s="96"/>
      <c r="C31" s="100"/>
      <c r="D31" s="101"/>
      <c r="E31" s="101"/>
      <c r="F31" s="101"/>
      <c r="G31" s="101"/>
      <c r="H31" s="101"/>
      <c r="I31" s="101"/>
      <c r="J31" s="101"/>
      <c r="K31" s="101"/>
      <c r="L31" s="96"/>
    </row>
    <row r="32" spans="1:12" ht="15">
      <c r="A32" s="98"/>
      <c r="B32" s="96"/>
      <c r="C32" s="100"/>
      <c r="D32" s="101"/>
      <c r="E32" s="101"/>
      <c r="F32" s="101"/>
      <c r="G32" s="101"/>
      <c r="H32" s="101"/>
      <c r="I32" s="101"/>
      <c r="J32" s="101"/>
      <c r="K32" s="101"/>
      <c r="L32" s="96"/>
    </row>
    <row r="33" spans="1:12" ht="15">
      <c r="A33" s="98"/>
      <c r="B33" s="96"/>
      <c r="C33" s="100"/>
      <c r="D33" s="101"/>
      <c r="E33" s="101"/>
      <c r="F33" s="101"/>
      <c r="G33" s="101"/>
      <c r="H33" s="101"/>
      <c r="I33" s="101"/>
      <c r="J33" s="101"/>
      <c r="K33" s="101"/>
      <c r="L33" s="96"/>
    </row>
    <row r="34" spans="1:12" ht="15">
      <c r="A34" s="98"/>
      <c r="B34" s="96"/>
      <c r="C34" s="100"/>
      <c r="D34" s="101"/>
      <c r="E34" s="101"/>
      <c r="F34" s="101"/>
      <c r="G34" s="101"/>
      <c r="H34" s="101"/>
      <c r="I34" s="101"/>
      <c r="J34" s="101"/>
      <c r="K34" s="101"/>
      <c r="L34" s="96"/>
    </row>
    <row r="35" spans="1:12" ht="6" customHeight="1">
      <c r="A35" s="98"/>
      <c r="B35" s="96"/>
      <c r="C35" s="93"/>
      <c r="D35" s="93"/>
      <c r="E35" s="93"/>
      <c r="F35" s="93"/>
      <c r="G35" s="93"/>
      <c r="H35" s="93"/>
      <c r="I35" s="93"/>
      <c r="J35" s="93"/>
      <c r="K35" s="93"/>
      <c r="L35" s="96"/>
    </row>
    <row r="36" spans="1:12" ht="15">
      <c r="A36" s="98"/>
      <c r="B36" s="94"/>
      <c r="C36" s="98"/>
      <c r="D36" s="98"/>
      <c r="E36" s="98"/>
      <c r="F36" s="98"/>
      <c r="G36" s="98"/>
      <c r="H36" s="98"/>
      <c r="I36" s="98"/>
      <c r="J36" s="98"/>
      <c r="K36" s="98"/>
      <c r="L36" s="94"/>
    </row>
    <row r="37" spans="1:12" ht="15">
      <c r="A37" s="98"/>
      <c r="B37" s="94"/>
      <c r="C37" s="98"/>
      <c r="D37" s="98"/>
      <c r="E37" s="98"/>
      <c r="F37" s="98"/>
      <c r="G37" s="98"/>
      <c r="H37" s="98"/>
      <c r="I37" s="98"/>
      <c r="J37" s="98"/>
      <c r="K37" s="98"/>
      <c r="L37" s="94"/>
    </row>
    <row r="38" spans="1:12" ht="15">
      <c r="A38" s="98"/>
      <c r="B38" s="94"/>
      <c r="C38" s="98"/>
      <c r="D38" s="98"/>
      <c r="E38" s="98"/>
      <c r="F38" s="98"/>
      <c r="G38" s="98"/>
      <c r="H38" s="98"/>
      <c r="I38" s="98"/>
      <c r="J38" s="98"/>
      <c r="K38" s="98"/>
      <c r="L38" s="94"/>
    </row>
    <row r="39" spans="1:12" ht="15">
      <c r="A39" s="98"/>
      <c r="B39" s="94"/>
      <c r="C39" s="98"/>
      <c r="D39" s="98"/>
      <c r="E39" s="98"/>
      <c r="F39" s="98"/>
      <c r="G39" s="98"/>
      <c r="H39" s="98"/>
      <c r="I39" s="98"/>
      <c r="J39" s="98"/>
      <c r="K39" s="98"/>
      <c r="L39" s="94"/>
    </row>
    <row r="40" spans="1:12" ht="15">
      <c r="A40" s="98"/>
      <c r="B40" s="94"/>
      <c r="C40" s="94"/>
      <c r="D40" s="94"/>
      <c r="E40" s="94"/>
      <c r="F40" s="94"/>
      <c r="G40" s="94"/>
      <c r="H40" s="94"/>
      <c r="I40" s="94"/>
      <c r="J40" s="94"/>
      <c r="K40" s="94"/>
      <c r="L40" s="94"/>
    </row>
  </sheetData>
  <sheetProtection/>
  <mergeCells count="22">
    <mergeCell ref="C24:K24"/>
    <mergeCell ref="D23:K23"/>
    <mergeCell ref="C22:K22"/>
    <mergeCell ref="D10:K10"/>
    <mergeCell ref="D11:K11"/>
    <mergeCell ref="D21:K21"/>
    <mergeCell ref="C2:K2"/>
    <mergeCell ref="D5:K5"/>
    <mergeCell ref="D7:K7"/>
    <mergeCell ref="D17:K17"/>
    <mergeCell ref="D14:K14"/>
    <mergeCell ref="C15:K15"/>
    <mergeCell ref="C16:K16"/>
    <mergeCell ref="D13:K13"/>
    <mergeCell ref="C3:K3"/>
    <mergeCell ref="D9:K9"/>
    <mergeCell ref="D6:K6"/>
    <mergeCell ref="C20:K20"/>
    <mergeCell ref="D12:K12"/>
    <mergeCell ref="C18:K18"/>
    <mergeCell ref="D8:K8"/>
    <mergeCell ref="D19:K19"/>
  </mergeCells>
  <printOptions/>
  <pageMargins left="0.35433070866141736" right="0.35433070866141736" top="0.3937007874015748" bottom="0.3937007874015748" header="0.35433070866141736"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1">
    <tabColor indexed="44"/>
  </sheetPr>
  <dimension ref="B2:AA104"/>
  <sheetViews>
    <sheetView zoomScaleSheetLayoutView="100" zoomScalePageLayoutView="0" workbookViewId="0" topLeftCell="A49">
      <selection activeCell="I84" sqref="I84:M84"/>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24" width="9.140625" style="9" customWidth="1"/>
    <col min="25" max="25" width="10.421875" style="9" customWidth="1"/>
    <col min="26" max="26" width="10.8515625" style="9" customWidth="1"/>
    <col min="27" max="16384" width="9.140625" style="9" customWidth="1"/>
  </cols>
  <sheetData>
    <row r="1" s="1" customFormat="1" ht="6" customHeight="1"/>
    <row r="2" spans="2:19" s="90" customFormat="1" ht="6" customHeight="1">
      <c r="B2" s="89"/>
      <c r="C2" s="133"/>
      <c r="D2" s="133"/>
      <c r="E2" s="133"/>
      <c r="F2" s="133"/>
      <c r="G2" s="133"/>
      <c r="H2" s="133"/>
      <c r="I2" s="133"/>
      <c r="J2" s="133"/>
      <c r="K2" s="133"/>
      <c r="L2" s="133"/>
      <c r="M2" s="133"/>
      <c r="N2" s="133"/>
      <c r="O2" s="133"/>
      <c r="P2" s="133"/>
      <c r="Q2" s="133"/>
      <c r="R2" s="133"/>
      <c r="S2" s="89"/>
    </row>
    <row r="3" spans="2:27" s="6" customFormat="1" ht="70.5" customHeight="1">
      <c r="B3" s="5"/>
      <c r="C3" s="7"/>
      <c r="D3" s="7"/>
      <c r="E3" s="7"/>
      <c r="F3" s="7"/>
      <c r="G3" s="7"/>
      <c r="H3" s="5"/>
      <c r="I3" s="239" t="s">
        <v>257</v>
      </c>
      <c r="J3" s="239"/>
      <c r="K3" s="239"/>
      <c r="L3" s="239"/>
      <c r="M3" s="239"/>
      <c r="N3" s="239"/>
      <c r="O3" s="239"/>
      <c r="P3" s="239"/>
      <c r="Q3" s="239"/>
      <c r="R3" s="239"/>
      <c r="S3" s="5"/>
      <c r="W3" s="142" t="s">
        <v>164</v>
      </c>
      <c r="X3" s="143"/>
      <c r="Y3" s="143"/>
      <c r="Z3" s="143"/>
      <c r="AA3" s="143"/>
    </row>
    <row r="4" spans="2:27" s="6" customFormat="1" ht="15">
      <c r="B4" s="5"/>
      <c r="C4" s="5"/>
      <c r="D4" s="5"/>
      <c r="E4" s="5"/>
      <c r="F4" s="5"/>
      <c r="G4" s="5"/>
      <c r="H4" s="5"/>
      <c r="I4" s="5"/>
      <c r="J4" s="5"/>
      <c r="K4" s="5"/>
      <c r="L4" s="5"/>
      <c r="M4" s="140" t="s">
        <v>266</v>
      </c>
      <c r="N4" s="140"/>
      <c r="O4" s="140"/>
      <c r="P4" s="140"/>
      <c r="Q4" s="140"/>
      <c r="R4" s="140"/>
      <c r="S4" s="5"/>
      <c r="W4" s="143"/>
      <c r="X4" s="143"/>
      <c r="Y4" s="143"/>
      <c r="Z4" s="143"/>
      <c r="AA4" s="143"/>
    </row>
    <row r="5" spans="2:27" ht="15" customHeight="1">
      <c r="B5" s="5"/>
      <c r="C5" s="185" t="s">
        <v>0</v>
      </c>
      <c r="D5" s="185"/>
      <c r="E5" s="185"/>
      <c r="F5" s="185"/>
      <c r="G5" s="185"/>
      <c r="H5" s="185"/>
      <c r="I5" s="185"/>
      <c r="J5" s="185"/>
      <c r="K5" s="185"/>
      <c r="L5" s="185"/>
      <c r="M5" s="185"/>
      <c r="N5" s="185"/>
      <c r="O5" s="185"/>
      <c r="P5" s="185"/>
      <c r="Q5" s="185"/>
      <c r="R5" s="185"/>
      <c r="S5" s="8"/>
      <c r="U5" s="183">
        <v>43496</v>
      </c>
      <c r="V5" s="183"/>
      <c r="W5" s="143"/>
      <c r="X5" s="143"/>
      <c r="Y5" s="143"/>
      <c r="Z5" s="143"/>
      <c r="AA5" s="143"/>
    </row>
    <row r="6" spans="2:27" ht="15">
      <c r="B6" s="8"/>
      <c r="C6" s="17"/>
      <c r="D6" s="17"/>
      <c r="E6" s="17"/>
      <c r="F6" s="23" t="s">
        <v>65</v>
      </c>
      <c r="G6" s="152">
        <f>DATE(YEAR(U6),MONTH(U6),DAY(U6))</f>
        <v>43555</v>
      </c>
      <c r="H6" s="152"/>
      <c r="I6" s="152"/>
      <c r="J6" s="17"/>
      <c r="K6" s="17"/>
      <c r="L6" s="17"/>
      <c r="M6" s="17"/>
      <c r="N6" s="17"/>
      <c r="O6" s="18"/>
      <c r="P6" s="18"/>
      <c r="Q6" s="18"/>
      <c r="R6" s="18"/>
      <c r="S6" s="8"/>
      <c r="U6" s="184">
        <v>43555</v>
      </c>
      <c r="V6" s="184"/>
      <c r="W6" s="144" t="s">
        <v>165</v>
      </c>
      <c r="X6" s="144"/>
      <c r="Y6" s="144"/>
      <c r="Z6" s="144"/>
      <c r="AA6" s="144"/>
    </row>
    <row r="7" spans="2:27" ht="10.5" customHeight="1">
      <c r="B7" s="8"/>
      <c r="C7" s="145"/>
      <c r="D7" s="146"/>
      <c r="E7" s="146"/>
      <c r="F7" s="146"/>
      <c r="G7" s="146"/>
      <c r="H7" s="146"/>
      <c r="I7" s="8"/>
      <c r="J7" s="8"/>
      <c r="K7" s="8"/>
      <c r="L7" s="8"/>
      <c r="M7" s="8"/>
      <c r="N7" s="8"/>
      <c r="O7" s="8"/>
      <c r="P7" s="8"/>
      <c r="Q7" s="8"/>
      <c r="R7" s="8"/>
      <c r="S7" s="8"/>
      <c r="W7" s="144"/>
      <c r="X7" s="144"/>
      <c r="Y7" s="144"/>
      <c r="Z7" s="144"/>
      <c r="AA7" s="144"/>
    </row>
    <row r="8" spans="2:27" ht="15" customHeight="1">
      <c r="B8" s="8"/>
      <c r="C8" s="137" t="s">
        <v>1</v>
      </c>
      <c r="D8" s="138"/>
      <c r="E8" s="139"/>
      <c r="F8" s="134" t="s">
        <v>289</v>
      </c>
      <c r="G8" s="135"/>
      <c r="H8" s="135"/>
      <c r="I8" s="135"/>
      <c r="J8" s="135"/>
      <c r="K8" s="135"/>
      <c r="L8" s="135"/>
      <c r="M8" s="135"/>
      <c r="N8" s="135"/>
      <c r="O8" s="135"/>
      <c r="P8" s="135"/>
      <c r="Q8" s="135"/>
      <c r="R8" s="136"/>
      <c r="S8" s="8"/>
      <c r="U8" s="75">
        <f>DAY(U5)</f>
        <v>31</v>
      </c>
      <c r="V8" s="75">
        <f>DAY(U6)</f>
        <v>31</v>
      </c>
      <c r="W8" s="144"/>
      <c r="X8" s="144"/>
      <c r="Y8" s="144"/>
      <c r="Z8" s="144"/>
      <c r="AA8" s="144"/>
    </row>
    <row r="9" spans="2:25" ht="15" customHeight="1">
      <c r="B9" s="8"/>
      <c r="C9" s="137" t="s">
        <v>2</v>
      </c>
      <c r="D9" s="138"/>
      <c r="E9" s="139"/>
      <c r="F9" s="141">
        <v>100993744</v>
      </c>
      <c r="G9" s="135"/>
      <c r="H9" s="135"/>
      <c r="I9" s="135"/>
      <c r="J9" s="135"/>
      <c r="K9" s="135"/>
      <c r="L9" s="135"/>
      <c r="M9" s="135"/>
      <c r="N9" s="135"/>
      <c r="O9" s="135"/>
      <c r="P9" s="135"/>
      <c r="Q9" s="135"/>
      <c r="R9" s="136"/>
      <c r="S9" s="8"/>
      <c r="U9" s="75">
        <f>MONTH(U5)</f>
        <v>1</v>
      </c>
      <c r="V9" s="75">
        <f>MONTH(U6)</f>
        <v>3</v>
      </c>
      <c r="W9" s="76" t="str">
        <f>IF(U9=1,"январь",IF(U9=2,"февраль",IF(U9=3,"март",IF(U9=4,"апрель",IF(U9=5,"май",IF(U9=6,"июнь",IF(U9=7,"июль",W10)))))))</f>
        <v>январь</v>
      </c>
      <c r="X9" s="76" t="str">
        <f>IF(V9=1,"январь",IF(V9=2,"февраль",IF(V9=3,"март",IF(V9=4,"апрель",IF(V9=5,"май",IF(V9=6,"июнь",IF(V9=7,"июль",X10)))))))</f>
        <v>март</v>
      </c>
      <c r="Y9" s="76"/>
    </row>
    <row r="10" spans="2:25" ht="15" customHeight="1">
      <c r="B10" s="8"/>
      <c r="C10" s="137" t="s">
        <v>3</v>
      </c>
      <c r="D10" s="138"/>
      <c r="E10" s="139"/>
      <c r="F10" s="134" t="s">
        <v>290</v>
      </c>
      <c r="G10" s="135"/>
      <c r="H10" s="135"/>
      <c r="I10" s="135"/>
      <c r="J10" s="135"/>
      <c r="K10" s="135"/>
      <c r="L10" s="135"/>
      <c r="M10" s="135"/>
      <c r="N10" s="135"/>
      <c r="O10" s="135"/>
      <c r="P10" s="135"/>
      <c r="Q10" s="135"/>
      <c r="R10" s="136"/>
      <c r="S10" s="8"/>
      <c r="U10" s="75">
        <f>YEAR(U5)</f>
        <v>2019</v>
      </c>
      <c r="V10" s="75">
        <f>YEAR(U6)</f>
        <v>2019</v>
      </c>
      <c r="W10" s="76">
        <f>IF(U9=8,"август",IF(U9=9,"сентябрь",IF(U9=10,"октябрь",IF(U9=11,"ноябрь",IF(U9=12,"декабрь",0)))))</f>
        <v>0</v>
      </c>
      <c r="X10" s="76">
        <f>IF(V9=8,"август",IF(V9=9,"сентябрь",IF(V9=10,"октябрь",IF(V9=11,"ноябрь",IF(V9=12,"декабрь",0)))))</f>
        <v>0</v>
      </c>
      <c r="Y10" s="76"/>
    </row>
    <row r="11" spans="2:25" ht="15" customHeight="1">
      <c r="B11" s="8"/>
      <c r="C11" s="137" t="s">
        <v>4</v>
      </c>
      <c r="D11" s="138"/>
      <c r="E11" s="139"/>
      <c r="F11" s="134" t="s">
        <v>291</v>
      </c>
      <c r="G11" s="135"/>
      <c r="H11" s="135"/>
      <c r="I11" s="135"/>
      <c r="J11" s="135"/>
      <c r="K11" s="135"/>
      <c r="L11" s="135"/>
      <c r="M11" s="135"/>
      <c r="N11" s="135"/>
      <c r="O11" s="135"/>
      <c r="P11" s="135"/>
      <c r="Q11" s="135"/>
      <c r="R11" s="136"/>
      <c r="S11" s="8"/>
      <c r="U11" s="75"/>
      <c r="V11" s="76"/>
      <c r="W11" s="76"/>
      <c r="X11" s="76"/>
      <c r="Y11" s="76"/>
    </row>
    <row r="12" spans="2:19" ht="15" customHeight="1">
      <c r="B12" s="8"/>
      <c r="C12" s="137" t="s">
        <v>5</v>
      </c>
      <c r="D12" s="138"/>
      <c r="E12" s="139"/>
      <c r="F12" s="141"/>
      <c r="G12" s="135"/>
      <c r="H12" s="135"/>
      <c r="I12" s="135"/>
      <c r="J12" s="135"/>
      <c r="K12" s="135"/>
      <c r="L12" s="135"/>
      <c r="M12" s="135"/>
      <c r="N12" s="135"/>
      <c r="O12" s="135"/>
      <c r="P12" s="135"/>
      <c r="Q12" s="135"/>
      <c r="R12" s="136"/>
      <c r="S12" s="8"/>
    </row>
    <row r="13" spans="2:19" ht="15" customHeight="1">
      <c r="B13" s="8"/>
      <c r="C13" s="156" t="s">
        <v>6</v>
      </c>
      <c r="D13" s="138"/>
      <c r="E13" s="139"/>
      <c r="F13" s="134" t="s">
        <v>292</v>
      </c>
      <c r="G13" s="135"/>
      <c r="H13" s="135"/>
      <c r="I13" s="135"/>
      <c r="J13" s="135"/>
      <c r="K13" s="135"/>
      <c r="L13" s="135"/>
      <c r="M13" s="135"/>
      <c r="N13" s="135"/>
      <c r="O13" s="135"/>
      <c r="P13" s="135"/>
      <c r="Q13" s="135"/>
      <c r="R13" s="136"/>
      <c r="S13" s="8"/>
    </row>
    <row r="14" spans="2:19" ht="15">
      <c r="B14" s="8"/>
      <c r="C14" s="137" t="s">
        <v>7</v>
      </c>
      <c r="D14" s="138"/>
      <c r="E14" s="139"/>
      <c r="F14" s="134" t="s">
        <v>293</v>
      </c>
      <c r="G14" s="135"/>
      <c r="H14" s="135"/>
      <c r="I14" s="135"/>
      <c r="J14" s="135"/>
      <c r="K14" s="135"/>
      <c r="L14" s="135"/>
      <c r="M14" s="135"/>
      <c r="N14" s="135"/>
      <c r="O14" s="135"/>
      <c r="P14" s="135"/>
      <c r="Q14" s="135"/>
      <c r="R14" s="136"/>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137" t="s">
        <v>8</v>
      </c>
      <c r="J16" s="138"/>
      <c r="K16" s="138"/>
      <c r="L16" s="138"/>
      <c r="M16" s="139"/>
      <c r="N16" s="153"/>
      <c r="O16" s="154"/>
      <c r="P16" s="154"/>
      <c r="Q16" s="154"/>
      <c r="R16" s="155"/>
      <c r="S16" s="8"/>
      <c r="U16" s="11"/>
    </row>
    <row r="17" spans="2:19" ht="15">
      <c r="B17" s="8"/>
      <c r="C17" s="10"/>
      <c r="D17" s="10"/>
      <c r="E17" s="10"/>
      <c r="F17" s="10"/>
      <c r="G17" s="10"/>
      <c r="H17" s="8"/>
      <c r="I17" s="137" t="s">
        <v>9</v>
      </c>
      <c r="J17" s="138"/>
      <c r="K17" s="138"/>
      <c r="L17" s="138"/>
      <c r="M17" s="139"/>
      <c r="N17" s="153"/>
      <c r="O17" s="154"/>
      <c r="P17" s="154"/>
      <c r="Q17" s="154"/>
      <c r="R17" s="155"/>
      <c r="S17" s="8"/>
    </row>
    <row r="18" spans="2:19" ht="15">
      <c r="B18" s="8"/>
      <c r="C18" s="10"/>
      <c r="D18" s="10"/>
      <c r="E18" s="10"/>
      <c r="F18" s="10"/>
      <c r="G18" s="10"/>
      <c r="H18" s="8"/>
      <c r="I18" s="137" t="s">
        <v>10</v>
      </c>
      <c r="J18" s="138"/>
      <c r="K18" s="138"/>
      <c r="L18" s="138"/>
      <c r="M18" s="139"/>
      <c r="N18" s="153"/>
      <c r="O18" s="154"/>
      <c r="P18" s="154"/>
      <c r="Q18" s="154"/>
      <c r="R18" s="155"/>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167" t="s">
        <v>11</v>
      </c>
      <c r="D20" s="168"/>
      <c r="E20" s="168"/>
      <c r="F20" s="168"/>
      <c r="G20" s="169"/>
      <c r="H20" s="148" t="s">
        <v>12</v>
      </c>
      <c r="I20" s="77" t="s">
        <v>60</v>
      </c>
      <c r="J20" s="147">
        <f>U6</f>
        <v>43555</v>
      </c>
      <c r="K20" s="147"/>
      <c r="L20" s="147"/>
      <c r="M20" s="78"/>
      <c r="N20" s="79" t="s">
        <v>121</v>
      </c>
      <c r="O20" s="157">
        <f>DATE(YEAR(U5),MONTH(0),DAY(0))</f>
        <v>43465</v>
      </c>
      <c r="P20" s="157"/>
      <c r="Q20" s="157"/>
      <c r="R20" s="158"/>
      <c r="S20" s="8"/>
    </row>
    <row r="21" spans="2:19" ht="15">
      <c r="B21" s="8"/>
      <c r="C21" s="170"/>
      <c r="D21" s="171"/>
      <c r="E21" s="171"/>
      <c r="F21" s="171"/>
      <c r="G21" s="172"/>
      <c r="H21" s="149"/>
      <c r="I21" s="242">
        <f>U6</f>
        <v>43555</v>
      </c>
      <c r="J21" s="243"/>
      <c r="K21" s="243"/>
      <c r="L21" s="243"/>
      <c r="M21" s="244"/>
      <c r="N21" s="150"/>
      <c r="O21" s="151"/>
      <c r="P21" s="80"/>
      <c r="Q21" s="81"/>
      <c r="R21" s="82"/>
      <c r="S21" s="8"/>
    </row>
    <row r="22" spans="2:19" ht="15">
      <c r="B22" s="8"/>
      <c r="C22" s="162">
        <v>1</v>
      </c>
      <c r="D22" s="163"/>
      <c r="E22" s="163"/>
      <c r="F22" s="163"/>
      <c r="G22" s="164"/>
      <c r="H22" s="26">
        <v>2</v>
      </c>
      <c r="I22" s="162">
        <v>3</v>
      </c>
      <c r="J22" s="163"/>
      <c r="K22" s="163"/>
      <c r="L22" s="163"/>
      <c r="M22" s="164"/>
      <c r="N22" s="162">
        <v>4</v>
      </c>
      <c r="O22" s="163"/>
      <c r="P22" s="163"/>
      <c r="Q22" s="163"/>
      <c r="R22" s="164"/>
      <c r="S22" s="8"/>
    </row>
    <row r="23" spans="2:24" ht="15">
      <c r="B23" s="8"/>
      <c r="C23" s="173" t="s">
        <v>13</v>
      </c>
      <c r="D23" s="174"/>
      <c r="E23" s="174"/>
      <c r="F23" s="174"/>
      <c r="G23" s="174"/>
      <c r="H23" s="56"/>
      <c r="I23" s="165"/>
      <c r="J23" s="165"/>
      <c r="K23" s="165"/>
      <c r="L23" s="165"/>
      <c r="M23" s="165"/>
      <c r="N23" s="165"/>
      <c r="O23" s="165"/>
      <c r="P23" s="165"/>
      <c r="Q23" s="165"/>
      <c r="R23" s="166"/>
      <c r="S23" s="8"/>
      <c r="X23" s="13"/>
    </row>
    <row r="24" spans="2:21" ht="15">
      <c r="B24" s="8"/>
      <c r="C24" s="186" t="s">
        <v>14</v>
      </c>
      <c r="D24" s="187"/>
      <c r="E24" s="187"/>
      <c r="F24" s="187"/>
      <c r="G24" s="188"/>
      <c r="H24" s="15">
        <v>110</v>
      </c>
      <c r="I24" s="159">
        <v>968</v>
      </c>
      <c r="J24" s="160"/>
      <c r="K24" s="160"/>
      <c r="L24" s="160"/>
      <c r="M24" s="161"/>
      <c r="N24" s="177">
        <v>1006</v>
      </c>
      <c r="O24" s="178"/>
      <c r="P24" s="178"/>
      <c r="Q24" s="178"/>
      <c r="R24" s="179"/>
      <c r="S24" s="8"/>
      <c r="U24" s="60" t="s">
        <v>123</v>
      </c>
    </row>
    <row r="25" spans="2:21" ht="15">
      <c r="B25" s="8"/>
      <c r="C25" s="137" t="s">
        <v>15</v>
      </c>
      <c r="D25" s="138"/>
      <c r="E25" s="138"/>
      <c r="F25" s="138"/>
      <c r="G25" s="139"/>
      <c r="H25" s="12">
        <v>120</v>
      </c>
      <c r="I25" s="159"/>
      <c r="J25" s="160"/>
      <c r="K25" s="160"/>
      <c r="L25" s="160"/>
      <c r="M25" s="161"/>
      <c r="N25" s="177"/>
      <c r="O25" s="178"/>
      <c r="P25" s="178"/>
      <c r="Q25" s="178"/>
      <c r="R25" s="179"/>
      <c r="S25" s="8"/>
      <c r="U25" s="60" t="s">
        <v>124</v>
      </c>
    </row>
    <row r="26" spans="2:21" ht="15">
      <c r="B26" s="8"/>
      <c r="C26" s="175" t="s">
        <v>16</v>
      </c>
      <c r="D26" s="176"/>
      <c r="E26" s="176"/>
      <c r="F26" s="176"/>
      <c r="G26" s="197"/>
      <c r="H26" s="14">
        <v>130</v>
      </c>
      <c r="I26" s="189">
        <f>SUM(I28:M30)</f>
        <v>0</v>
      </c>
      <c r="J26" s="190"/>
      <c r="K26" s="190"/>
      <c r="L26" s="190"/>
      <c r="M26" s="190"/>
      <c r="N26" s="180">
        <f>SUM(N28:R30)</f>
        <v>0</v>
      </c>
      <c r="O26" s="181"/>
      <c r="P26" s="181"/>
      <c r="Q26" s="181"/>
      <c r="R26" s="182"/>
      <c r="S26" s="8"/>
      <c r="U26" s="61" t="s">
        <v>125</v>
      </c>
    </row>
    <row r="27" spans="2:21" ht="15">
      <c r="B27" s="8"/>
      <c r="C27" s="175" t="s">
        <v>66</v>
      </c>
      <c r="D27" s="176"/>
      <c r="E27" s="176"/>
      <c r="F27" s="176"/>
      <c r="G27" s="176"/>
      <c r="H27" s="14"/>
      <c r="I27" s="190"/>
      <c r="J27" s="190"/>
      <c r="K27" s="190"/>
      <c r="L27" s="190"/>
      <c r="M27" s="190"/>
      <c r="N27" s="189"/>
      <c r="O27" s="190"/>
      <c r="P27" s="190"/>
      <c r="Q27" s="190"/>
      <c r="R27" s="191"/>
      <c r="S27" s="8"/>
      <c r="U27" s="62"/>
    </row>
    <row r="28" spans="2:21" ht="15">
      <c r="B28" s="8"/>
      <c r="C28" s="186" t="s">
        <v>67</v>
      </c>
      <c r="D28" s="187"/>
      <c r="E28" s="187"/>
      <c r="F28" s="187"/>
      <c r="G28" s="187"/>
      <c r="H28" s="15">
        <v>131</v>
      </c>
      <c r="I28" s="195"/>
      <c r="J28" s="195"/>
      <c r="K28" s="195"/>
      <c r="L28" s="195"/>
      <c r="M28" s="195"/>
      <c r="N28" s="192"/>
      <c r="O28" s="193"/>
      <c r="P28" s="193"/>
      <c r="Q28" s="193"/>
      <c r="R28" s="194"/>
      <c r="S28" s="8"/>
      <c r="U28" s="63"/>
    </row>
    <row r="29" spans="2:21" ht="15">
      <c r="B29" s="8"/>
      <c r="C29" s="186" t="s">
        <v>68</v>
      </c>
      <c r="D29" s="187"/>
      <c r="E29" s="187"/>
      <c r="F29" s="187"/>
      <c r="G29" s="188"/>
      <c r="H29" s="15">
        <v>132</v>
      </c>
      <c r="I29" s="196"/>
      <c r="J29" s="195"/>
      <c r="K29" s="195"/>
      <c r="L29" s="195"/>
      <c r="M29" s="195"/>
      <c r="N29" s="192"/>
      <c r="O29" s="193"/>
      <c r="P29" s="193"/>
      <c r="Q29" s="193"/>
      <c r="R29" s="194"/>
      <c r="S29" s="8"/>
      <c r="U29" s="63"/>
    </row>
    <row r="30" spans="2:21" ht="15">
      <c r="B30" s="8"/>
      <c r="C30" s="137" t="s">
        <v>69</v>
      </c>
      <c r="D30" s="138"/>
      <c r="E30" s="138"/>
      <c r="F30" s="138"/>
      <c r="G30" s="139"/>
      <c r="H30" s="12">
        <v>133</v>
      </c>
      <c r="I30" s="159"/>
      <c r="J30" s="160"/>
      <c r="K30" s="160"/>
      <c r="L30" s="160"/>
      <c r="M30" s="161"/>
      <c r="N30" s="177"/>
      <c r="O30" s="178"/>
      <c r="P30" s="178"/>
      <c r="Q30" s="178"/>
      <c r="R30" s="179"/>
      <c r="S30" s="8"/>
      <c r="U30" s="64"/>
    </row>
    <row r="31" spans="2:21" ht="15">
      <c r="B31" s="8"/>
      <c r="C31" s="137" t="s">
        <v>17</v>
      </c>
      <c r="D31" s="138"/>
      <c r="E31" s="138"/>
      <c r="F31" s="138"/>
      <c r="G31" s="139"/>
      <c r="H31" s="12">
        <v>140</v>
      </c>
      <c r="I31" s="159">
        <v>288</v>
      </c>
      <c r="J31" s="160"/>
      <c r="K31" s="160"/>
      <c r="L31" s="160"/>
      <c r="M31" s="161"/>
      <c r="N31" s="177">
        <v>288</v>
      </c>
      <c r="O31" s="178"/>
      <c r="P31" s="178"/>
      <c r="Q31" s="178"/>
      <c r="R31" s="179"/>
      <c r="S31" s="8"/>
      <c r="U31" s="60" t="s">
        <v>126</v>
      </c>
    </row>
    <row r="32" spans="2:21" ht="15">
      <c r="B32" s="8"/>
      <c r="C32" s="137" t="s">
        <v>18</v>
      </c>
      <c r="D32" s="138"/>
      <c r="E32" s="138"/>
      <c r="F32" s="138"/>
      <c r="G32" s="139"/>
      <c r="H32" s="12">
        <v>150</v>
      </c>
      <c r="I32" s="159">
        <v>1476</v>
      </c>
      <c r="J32" s="160"/>
      <c r="K32" s="160"/>
      <c r="L32" s="160"/>
      <c r="M32" s="161"/>
      <c r="N32" s="177">
        <v>1476</v>
      </c>
      <c r="O32" s="178"/>
      <c r="P32" s="178"/>
      <c r="Q32" s="178"/>
      <c r="R32" s="179"/>
      <c r="S32" s="8"/>
      <c r="U32" s="60" t="s">
        <v>127</v>
      </c>
    </row>
    <row r="33" spans="2:21" ht="15">
      <c r="B33" s="8"/>
      <c r="C33" s="137" t="s">
        <v>19</v>
      </c>
      <c r="D33" s="138"/>
      <c r="E33" s="138"/>
      <c r="F33" s="138"/>
      <c r="G33" s="139"/>
      <c r="H33" s="12">
        <v>160</v>
      </c>
      <c r="I33" s="159"/>
      <c r="J33" s="160"/>
      <c r="K33" s="160"/>
      <c r="L33" s="160"/>
      <c r="M33" s="161"/>
      <c r="N33" s="177"/>
      <c r="O33" s="178"/>
      <c r="P33" s="178"/>
      <c r="Q33" s="178"/>
      <c r="R33" s="179"/>
      <c r="S33" s="8"/>
      <c r="U33" s="60" t="s">
        <v>128</v>
      </c>
    </row>
    <row r="34" spans="2:22" ht="15">
      <c r="B34" s="8"/>
      <c r="C34" s="137" t="s">
        <v>20</v>
      </c>
      <c r="D34" s="138"/>
      <c r="E34" s="138"/>
      <c r="F34" s="138"/>
      <c r="G34" s="139"/>
      <c r="H34" s="12">
        <v>170</v>
      </c>
      <c r="I34" s="159"/>
      <c r="J34" s="160"/>
      <c r="K34" s="160"/>
      <c r="L34" s="160"/>
      <c r="M34" s="161"/>
      <c r="N34" s="177"/>
      <c r="O34" s="178"/>
      <c r="P34" s="178"/>
      <c r="Q34" s="178"/>
      <c r="R34" s="179"/>
      <c r="S34" s="8"/>
      <c r="U34" s="60" t="s">
        <v>129</v>
      </c>
      <c r="V34" s="60" t="s">
        <v>130</v>
      </c>
    </row>
    <row r="35" spans="2:21" ht="15">
      <c r="B35" s="8"/>
      <c r="C35" s="137" t="s">
        <v>21</v>
      </c>
      <c r="D35" s="138"/>
      <c r="E35" s="138"/>
      <c r="F35" s="138"/>
      <c r="G35" s="139"/>
      <c r="H35" s="12">
        <v>180</v>
      </c>
      <c r="I35" s="159"/>
      <c r="J35" s="160"/>
      <c r="K35" s="160"/>
      <c r="L35" s="160"/>
      <c r="M35" s="161"/>
      <c r="N35" s="177"/>
      <c r="O35" s="178"/>
      <c r="P35" s="178"/>
      <c r="Q35" s="178"/>
      <c r="R35" s="179"/>
      <c r="S35" s="8"/>
      <c r="U35" s="61" t="s">
        <v>131</v>
      </c>
    </row>
    <row r="36" spans="2:21" s="25" customFormat="1" ht="15.75">
      <c r="B36" s="24"/>
      <c r="C36" s="198" t="s">
        <v>22</v>
      </c>
      <c r="D36" s="199"/>
      <c r="E36" s="199"/>
      <c r="F36" s="199"/>
      <c r="G36" s="200"/>
      <c r="H36" s="57">
        <v>190</v>
      </c>
      <c r="I36" s="201">
        <f>SUM(I24:M26,I31:M35)</f>
        <v>2732</v>
      </c>
      <c r="J36" s="202"/>
      <c r="K36" s="202"/>
      <c r="L36" s="202"/>
      <c r="M36" s="203"/>
      <c r="N36" s="201">
        <f>SUM(N24:R26,N31:R35)</f>
        <v>2770</v>
      </c>
      <c r="O36" s="202"/>
      <c r="P36" s="202"/>
      <c r="Q36" s="202"/>
      <c r="R36" s="203"/>
      <c r="S36" s="24"/>
      <c r="U36" s="62"/>
    </row>
    <row r="37" spans="2:21" ht="15">
      <c r="B37" s="8"/>
      <c r="C37" s="173" t="s">
        <v>23</v>
      </c>
      <c r="D37" s="174"/>
      <c r="E37" s="174"/>
      <c r="F37" s="174"/>
      <c r="G37" s="174"/>
      <c r="H37" s="58"/>
      <c r="I37" s="204"/>
      <c r="J37" s="204"/>
      <c r="K37" s="204"/>
      <c r="L37" s="204"/>
      <c r="M37" s="204"/>
      <c r="N37" s="204"/>
      <c r="O37" s="204"/>
      <c r="P37" s="204"/>
      <c r="Q37" s="204"/>
      <c r="R37" s="205"/>
      <c r="S37" s="8"/>
      <c r="U37" s="64"/>
    </row>
    <row r="38" spans="2:21" ht="15">
      <c r="B38" s="8"/>
      <c r="C38" s="186" t="s">
        <v>24</v>
      </c>
      <c r="D38" s="187"/>
      <c r="E38" s="187"/>
      <c r="F38" s="187"/>
      <c r="G38" s="188"/>
      <c r="H38" s="15">
        <v>210</v>
      </c>
      <c r="I38" s="206">
        <f>SUM(I40:M45)</f>
        <v>15</v>
      </c>
      <c r="J38" s="207"/>
      <c r="K38" s="207"/>
      <c r="L38" s="207"/>
      <c r="M38" s="208"/>
      <c r="N38" s="206">
        <f>SUM(N40:R45)</f>
        <v>16</v>
      </c>
      <c r="O38" s="207"/>
      <c r="P38" s="207"/>
      <c r="Q38" s="207"/>
      <c r="R38" s="208"/>
      <c r="S38" s="8"/>
      <c r="U38" s="60"/>
    </row>
    <row r="39" spans="2:21" ht="15" customHeight="1">
      <c r="B39" s="8"/>
      <c r="C39" s="175" t="s">
        <v>66</v>
      </c>
      <c r="D39" s="176"/>
      <c r="E39" s="176"/>
      <c r="F39" s="176"/>
      <c r="G39" s="176"/>
      <c r="H39" s="14"/>
      <c r="I39" s="190"/>
      <c r="J39" s="190"/>
      <c r="K39" s="190"/>
      <c r="L39" s="190"/>
      <c r="M39" s="190"/>
      <c r="N39" s="189"/>
      <c r="O39" s="190"/>
      <c r="P39" s="190"/>
      <c r="Q39" s="190"/>
      <c r="R39" s="191"/>
      <c r="S39" s="8"/>
      <c r="U39" s="65"/>
    </row>
    <row r="40" spans="2:21" ht="15" customHeight="1">
      <c r="B40" s="8"/>
      <c r="C40" s="186" t="s">
        <v>71</v>
      </c>
      <c r="D40" s="187"/>
      <c r="E40" s="187"/>
      <c r="F40" s="187"/>
      <c r="G40" s="187"/>
      <c r="H40" s="15">
        <v>211</v>
      </c>
      <c r="I40" s="195">
        <v>15</v>
      </c>
      <c r="J40" s="195"/>
      <c r="K40" s="195"/>
      <c r="L40" s="195"/>
      <c r="M40" s="195"/>
      <c r="N40" s="192">
        <v>16</v>
      </c>
      <c r="O40" s="193"/>
      <c r="P40" s="193"/>
      <c r="Q40" s="193"/>
      <c r="R40" s="194"/>
      <c r="S40" s="8"/>
      <c r="U40" s="66" t="s">
        <v>132</v>
      </c>
    </row>
    <row r="41" spans="2:21" ht="15">
      <c r="B41" s="8"/>
      <c r="C41" s="137" t="s">
        <v>70</v>
      </c>
      <c r="D41" s="138"/>
      <c r="E41" s="138"/>
      <c r="F41" s="138"/>
      <c r="G41" s="139"/>
      <c r="H41" s="12">
        <v>212</v>
      </c>
      <c r="I41" s="159"/>
      <c r="J41" s="160"/>
      <c r="K41" s="160"/>
      <c r="L41" s="160"/>
      <c r="M41" s="161"/>
      <c r="N41" s="177"/>
      <c r="O41" s="178"/>
      <c r="P41" s="178"/>
      <c r="Q41" s="178"/>
      <c r="R41" s="179"/>
      <c r="S41" s="8"/>
      <c r="U41" s="60" t="s">
        <v>133</v>
      </c>
    </row>
    <row r="42" spans="2:21" ht="15">
      <c r="B42" s="8"/>
      <c r="C42" s="137" t="s">
        <v>72</v>
      </c>
      <c r="D42" s="138"/>
      <c r="E42" s="138"/>
      <c r="F42" s="138"/>
      <c r="G42" s="139"/>
      <c r="H42" s="12">
        <v>213</v>
      </c>
      <c r="I42" s="159"/>
      <c r="J42" s="160"/>
      <c r="K42" s="160"/>
      <c r="L42" s="160"/>
      <c r="M42" s="161"/>
      <c r="N42" s="177"/>
      <c r="O42" s="178"/>
      <c r="P42" s="178"/>
      <c r="Q42" s="178"/>
      <c r="R42" s="179"/>
      <c r="S42" s="8"/>
      <c r="U42" s="60" t="s">
        <v>134</v>
      </c>
    </row>
    <row r="43" spans="2:22" ht="15">
      <c r="B43" s="8"/>
      <c r="C43" s="137" t="s">
        <v>73</v>
      </c>
      <c r="D43" s="138"/>
      <c r="E43" s="138"/>
      <c r="F43" s="138"/>
      <c r="G43" s="139"/>
      <c r="H43" s="12">
        <v>214</v>
      </c>
      <c r="I43" s="159"/>
      <c r="J43" s="160"/>
      <c r="K43" s="160"/>
      <c r="L43" s="160"/>
      <c r="M43" s="161"/>
      <c r="N43" s="177"/>
      <c r="O43" s="178"/>
      <c r="P43" s="178"/>
      <c r="Q43" s="178"/>
      <c r="R43" s="179"/>
      <c r="S43" s="8"/>
      <c r="U43" s="60" t="s">
        <v>136</v>
      </c>
      <c r="V43" s="60" t="s">
        <v>135</v>
      </c>
    </row>
    <row r="44" spans="2:21" ht="15">
      <c r="B44" s="8"/>
      <c r="C44" s="137" t="s">
        <v>74</v>
      </c>
      <c r="D44" s="138"/>
      <c r="E44" s="138"/>
      <c r="F44" s="138"/>
      <c r="G44" s="139"/>
      <c r="H44" s="12">
        <v>215</v>
      </c>
      <c r="I44" s="159"/>
      <c r="J44" s="160"/>
      <c r="K44" s="160"/>
      <c r="L44" s="160"/>
      <c r="M44" s="161"/>
      <c r="N44" s="177"/>
      <c r="O44" s="178"/>
      <c r="P44" s="178"/>
      <c r="Q44" s="178"/>
      <c r="R44" s="179"/>
      <c r="S44" s="8"/>
      <c r="U44" s="60" t="s">
        <v>137</v>
      </c>
    </row>
    <row r="45" spans="2:21" ht="15">
      <c r="B45" s="8"/>
      <c r="C45" s="137" t="s">
        <v>75</v>
      </c>
      <c r="D45" s="138"/>
      <c r="E45" s="138"/>
      <c r="F45" s="138"/>
      <c r="G45" s="139"/>
      <c r="H45" s="12">
        <v>216</v>
      </c>
      <c r="I45" s="159"/>
      <c r="J45" s="160"/>
      <c r="K45" s="160"/>
      <c r="L45" s="160"/>
      <c r="M45" s="161"/>
      <c r="N45" s="177"/>
      <c r="O45" s="178"/>
      <c r="P45" s="178"/>
      <c r="Q45" s="178"/>
      <c r="R45" s="179"/>
      <c r="S45" s="8"/>
      <c r="U45" s="61"/>
    </row>
    <row r="46" spans="2:21" ht="15">
      <c r="B46" s="8"/>
      <c r="C46" s="137" t="s">
        <v>25</v>
      </c>
      <c r="D46" s="138"/>
      <c r="E46" s="138"/>
      <c r="F46" s="138"/>
      <c r="G46" s="139"/>
      <c r="H46" s="12">
        <v>220</v>
      </c>
      <c r="I46" s="159"/>
      <c r="J46" s="160"/>
      <c r="K46" s="160"/>
      <c r="L46" s="160"/>
      <c r="M46" s="161"/>
      <c r="N46" s="177"/>
      <c r="O46" s="178"/>
      <c r="P46" s="178"/>
      <c r="Q46" s="178"/>
      <c r="R46" s="179"/>
      <c r="S46" s="8"/>
      <c r="U46" s="60" t="s">
        <v>138</v>
      </c>
    </row>
    <row r="47" spans="2:21" ht="15">
      <c r="B47" s="8"/>
      <c r="C47" s="137" t="s">
        <v>26</v>
      </c>
      <c r="D47" s="138"/>
      <c r="E47" s="138"/>
      <c r="F47" s="138"/>
      <c r="G47" s="139"/>
      <c r="H47" s="12">
        <v>230</v>
      </c>
      <c r="I47" s="159"/>
      <c r="J47" s="160"/>
      <c r="K47" s="160"/>
      <c r="L47" s="160"/>
      <c r="M47" s="161"/>
      <c r="N47" s="177"/>
      <c r="O47" s="178"/>
      <c r="P47" s="178"/>
      <c r="Q47" s="178"/>
      <c r="R47" s="179"/>
      <c r="S47" s="8"/>
      <c r="U47" s="61" t="s">
        <v>131</v>
      </c>
    </row>
    <row r="48" spans="2:21" ht="30" customHeight="1">
      <c r="B48" s="8"/>
      <c r="C48" s="137" t="s">
        <v>27</v>
      </c>
      <c r="D48" s="138"/>
      <c r="E48" s="138"/>
      <c r="F48" s="138"/>
      <c r="G48" s="139"/>
      <c r="H48" s="12">
        <v>240</v>
      </c>
      <c r="I48" s="159"/>
      <c r="J48" s="160"/>
      <c r="K48" s="160"/>
      <c r="L48" s="160"/>
      <c r="M48" s="161"/>
      <c r="N48" s="177"/>
      <c r="O48" s="178"/>
      <c r="P48" s="178"/>
      <c r="Q48" s="178"/>
      <c r="R48" s="179"/>
      <c r="S48" s="8"/>
      <c r="U48" s="60" t="s">
        <v>139</v>
      </c>
    </row>
    <row r="49" spans="2:22" ht="15">
      <c r="B49" s="8"/>
      <c r="C49" s="137" t="s">
        <v>28</v>
      </c>
      <c r="D49" s="138"/>
      <c r="E49" s="138"/>
      <c r="F49" s="138"/>
      <c r="G49" s="139"/>
      <c r="H49" s="12">
        <v>250</v>
      </c>
      <c r="I49" s="159">
        <v>91</v>
      </c>
      <c r="J49" s="160"/>
      <c r="K49" s="160"/>
      <c r="L49" s="160"/>
      <c r="M49" s="161"/>
      <c r="N49" s="177">
        <v>106</v>
      </c>
      <c r="O49" s="178"/>
      <c r="P49" s="178"/>
      <c r="Q49" s="178"/>
      <c r="R49" s="179"/>
      <c r="S49" s="8"/>
      <c r="U49" s="60" t="s">
        <v>129</v>
      </c>
      <c r="V49" s="60" t="s">
        <v>130</v>
      </c>
    </row>
    <row r="50" spans="2:22" ht="15">
      <c r="B50" s="8"/>
      <c r="C50" s="137" t="s">
        <v>29</v>
      </c>
      <c r="D50" s="138"/>
      <c r="E50" s="138"/>
      <c r="F50" s="138"/>
      <c r="G50" s="139"/>
      <c r="H50" s="12">
        <v>260</v>
      </c>
      <c r="I50" s="159">
        <v>385</v>
      </c>
      <c r="J50" s="160"/>
      <c r="K50" s="160"/>
      <c r="L50" s="160"/>
      <c r="M50" s="161"/>
      <c r="N50" s="177">
        <v>206</v>
      </c>
      <c r="O50" s="178"/>
      <c r="P50" s="178"/>
      <c r="Q50" s="178"/>
      <c r="R50" s="179"/>
      <c r="S50" s="8"/>
      <c r="U50" s="60" t="s">
        <v>268</v>
      </c>
      <c r="V50" s="60" t="s">
        <v>140</v>
      </c>
    </row>
    <row r="51" spans="2:22" ht="15">
      <c r="B51" s="8"/>
      <c r="C51" s="156" t="s">
        <v>271</v>
      </c>
      <c r="D51" s="138"/>
      <c r="E51" s="138"/>
      <c r="F51" s="138"/>
      <c r="G51" s="139"/>
      <c r="H51" s="12">
        <v>270</v>
      </c>
      <c r="I51" s="159">
        <v>3</v>
      </c>
      <c r="J51" s="160"/>
      <c r="K51" s="160"/>
      <c r="L51" s="160"/>
      <c r="M51" s="161"/>
      <c r="N51" s="177">
        <v>47</v>
      </c>
      <c r="O51" s="178"/>
      <c r="P51" s="178"/>
      <c r="Q51" s="178"/>
      <c r="R51" s="179"/>
      <c r="S51" s="8"/>
      <c r="U51" s="240" t="s">
        <v>141</v>
      </c>
      <c r="V51" s="241"/>
    </row>
    <row r="52" spans="2:21" ht="15">
      <c r="B52" s="8"/>
      <c r="C52" s="137" t="s">
        <v>30</v>
      </c>
      <c r="D52" s="138"/>
      <c r="E52" s="138"/>
      <c r="F52" s="138"/>
      <c r="G52" s="139"/>
      <c r="H52" s="12">
        <v>280</v>
      </c>
      <c r="I52" s="159"/>
      <c r="J52" s="160"/>
      <c r="K52" s="160"/>
      <c r="L52" s="160"/>
      <c r="M52" s="161"/>
      <c r="N52" s="177"/>
      <c r="O52" s="178"/>
      <c r="P52" s="178"/>
      <c r="Q52" s="178"/>
      <c r="R52" s="179"/>
      <c r="S52" s="8"/>
      <c r="U52" s="60" t="s">
        <v>142</v>
      </c>
    </row>
    <row r="53" spans="2:22" s="25" customFormat="1" ht="15.75">
      <c r="B53" s="24"/>
      <c r="C53" s="213" t="s">
        <v>31</v>
      </c>
      <c r="D53" s="213"/>
      <c r="E53" s="213"/>
      <c r="F53" s="213"/>
      <c r="G53" s="213"/>
      <c r="H53" s="59">
        <v>290</v>
      </c>
      <c r="I53" s="209">
        <f>SUM(I38,I46:M52)</f>
        <v>494</v>
      </c>
      <c r="J53" s="209"/>
      <c r="K53" s="209"/>
      <c r="L53" s="209"/>
      <c r="M53" s="209"/>
      <c r="N53" s="209">
        <f>SUM(N38,N46:R52)</f>
        <v>375</v>
      </c>
      <c r="O53" s="209"/>
      <c r="P53" s="209"/>
      <c r="Q53" s="209"/>
      <c r="R53" s="209"/>
      <c r="S53" s="24"/>
      <c r="U53" s="86"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v>
      </c>
      <c r="V53" s="87"/>
    </row>
    <row r="54" spans="2:22" s="25" customFormat="1" ht="15.75">
      <c r="B54" s="24"/>
      <c r="C54" s="213" t="s">
        <v>32</v>
      </c>
      <c r="D54" s="213"/>
      <c r="E54" s="213"/>
      <c r="F54" s="213"/>
      <c r="G54" s="213"/>
      <c r="H54" s="59">
        <v>300</v>
      </c>
      <c r="I54" s="209">
        <f>I36+I53</f>
        <v>3226</v>
      </c>
      <c r="J54" s="209"/>
      <c r="K54" s="209"/>
      <c r="L54" s="209"/>
      <c r="M54" s="209"/>
      <c r="N54" s="209">
        <f>N36+N53</f>
        <v>3145</v>
      </c>
      <c r="O54" s="209"/>
      <c r="P54" s="209"/>
      <c r="Q54" s="209"/>
      <c r="R54" s="209"/>
      <c r="S54" s="24"/>
      <c r="U54" s="88">
        <f>IF(ABS(I54-I96)&gt;0,I54-I96,0)</f>
        <v>0</v>
      </c>
      <c r="V54" s="88">
        <f>IF(ABS(N54-N96)&gt;0,N54-N96,0)</f>
        <v>0</v>
      </c>
    </row>
    <row r="55" spans="2:22" s="6" customFormat="1" ht="15">
      <c r="B55" s="5"/>
      <c r="C55" s="113"/>
      <c r="D55" s="113"/>
      <c r="E55" s="113"/>
      <c r="F55" s="113"/>
      <c r="G55" s="113"/>
      <c r="H55" s="83"/>
      <c r="I55" s="114"/>
      <c r="J55" s="114"/>
      <c r="K55" s="114"/>
      <c r="L55" s="114"/>
      <c r="M55" s="114"/>
      <c r="N55" s="114"/>
      <c r="O55" s="114"/>
      <c r="P55" s="114"/>
      <c r="Q55" s="114"/>
      <c r="R55" s="114"/>
      <c r="S55" s="5"/>
      <c r="V55" s="28"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v>
      </c>
    </row>
    <row r="56" spans="2:19" s="117" customFormat="1" ht="5.25">
      <c r="B56" s="115"/>
      <c r="C56" s="210"/>
      <c r="D56" s="210"/>
      <c r="E56" s="210"/>
      <c r="F56" s="210"/>
      <c r="G56" s="210"/>
      <c r="H56" s="210"/>
      <c r="I56" s="210"/>
      <c r="J56" s="210"/>
      <c r="K56" s="210"/>
      <c r="L56" s="210"/>
      <c r="M56" s="210"/>
      <c r="N56" s="210"/>
      <c r="O56" s="116"/>
      <c r="P56" s="116"/>
      <c r="Q56" s="116"/>
      <c r="R56" s="116"/>
      <c r="S56" s="115"/>
    </row>
    <row r="57" spans="2:19" ht="15" customHeight="1">
      <c r="B57" s="8"/>
      <c r="C57" s="167" t="s">
        <v>33</v>
      </c>
      <c r="D57" s="168"/>
      <c r="E57" s="168"/>
      <c r="F57" s="168"/>
      <c r="G57" s="169"/>
      <c r="H57" s="148" t="s">
        <v>12</v>
      </c>
      <c r="I57" s="27" t="s">
        <v>60</v>
      </c>
      <c r="J57" s="216">
        <f>U6</f>
        <v>43555</v>
      </c>
      <c r="K57" s="216"/>
      <c r="L57" s="216"/>
      <c r="M57" s="45"/>
      <c r="N57" s="44" t="s">
        <v>121</v>
      </c>
      <c r="O57" s="157">
        <f>DATE(YEAR(U5),MONTH(0),DAY(0))</f>
        <v>43465</v>
      </c>
      <c r="P57" s="157"/>
      <c r="Q57" s="157"/>
      <c r="R57" s="158"/>
      <c r="S57" s="8"/>
    </row>
    <row r="58" spans="2:19" ht="15">
      <c r="B58" s="8"/>
      <c r="C58" s="170">
        <v>1</v>
      </c>
      <c r="D58" s="171"/>
      <c r="E58" s="171"/>
      <c r="F58" s="171"/>
      <c r="G58" s="172"/>
      <c r="H58" s="149"/>
      <c r="I58" s="223">
        <f>U6</f>
        <v>43555</v>
      </c>
      <c r="J58" s="224"/>
      <c r="K58" s="224"/>
      <c r="L58" s="224"/>
      <c r="M58" s="225"/>
      <c r="N58" s="214"/>
      <c r="O58" s="215"/>
      <c r="P58" s="41"/>
      <c r="Q58" s="42"/>
      <c r="R58" s="43"/>
      <c r="S58" s="8"/>
    </row>
    <row r="59" spans="2:19" ht="15">
      <c r="B59" s="8"/>
      <c r="C59" s="162">
        <v>1</v>
      </c>
      <c r="D59" s="163"/>
      <c r="E59" s="163"/>
      <c r="F59" s="163"/>
      <c r="G59" s="164"/>
      <c r="H59" s="26">
        <v>2</v>
      </c>
      <c r="I59" s="162">
        <v>3</v>
      </c>
      <c r="J59" s="163"/>
      <c r="K59" s="163"/>
      <c r="L59" s="163"/>
      <c r="M59" s="164"/>
      <c r="N59" s="162">
        <v>4</v>
      </c>
      <c r="O59" s="163"/>
      <c r="P59" s="163"/>
      <c r="Q59" s="163"/>
      <c r="R59" s="164"/>
      <c r="S59" s="8"/>
    </row>
    <row r="60" spans="2:19" ht="15">
      <c r="B60" s="8"/>
      <c r="C60" s="173" t="s">
        <v>34</v>
      </c>
      <c r="D60" s="174"/>
      <c r="E60" s="174"/>
      <c r="F60" s="174"/>
      <c r="G60" s="174"/>
      <c r="H60" s="58"/>
      <c r="I60" s="211"/>
      <c r="J60" s="211"/>
      <c r="K60" s="211"/>
      <c r="L60" s="211"/>
      <c r="M60" s="211"/>
      <c r="N60" s="211"/>
      <c r="O60" s="211"/>
      <c r="P60" s="211"/>
      <c r="Q60" s="211"/>
      <c r="R60" s="212"/>
      <c r="S60" s="8"/>
    </row>
    <row r="61" spans="2:21" ht="15" customHeight="1">
      <c r="B61" s="8"/>
      <c r="C61" s="186" t="s">
        <v>35</v>
      </c>
      <c r="D61" s="187"/>
      <c r="E61" s="187"/>
      <c r="F61" s="187"/>
      <c r="G61" s="188"/>
      <c r="H61" s="15">
        <v>410</v>
      </c>
      <c r="I61" s="196">
        <v>10</v>
      </c>
      <c r="J61" s="195"/>
      <c r="K61" s="195"/>
      <c r="L61" s="195"/>
      <c r="M61" s="226"/>
      <c r="N61" s="192">
        <v>10</v>
      </c>
      <c r="O61" s="193"/>
      <c r="P61" s="193"/>
      <c r="Q61" s="193"/>
      <c r="R61" s="194"/>
      <c r="S61" s="8"/>
      <c r="U61" s="60" t="s">
        <v>143</v>
      </c>
    </row>
    <row r="62" spans="2:27" ht="15" customHeight="1">
      <c r="B62" s="8"/>
      <c r="C62" s="137" t="s">
        <v>36</v>
      </c>
      <c r="D62" s="138"/>
      <c r="E62" s="138"/>
      <c r="F62" s="138"/>
      <c r="G62" s="139"/>
      <c r="H62" s="12">
        <v>420</v>
      </c>
      <c r="I62" s="217"/>
      <c r="J62" s="218"/>
      <c r="K62" s="218"/>
      <c r="L62" s="218"/>
      <c r="M62" s="219"/>
      <c r="N62" s="220"/>
      <c r="O62" s="221"/>
      <c r="P62" s="221"/>
      <c r="Q62" s="221"/>
      <c r="R62" s="222"/>
      <c r="S62" s="8"/>
      <c r="U62" s="60" t="s">
        <v>144</v>
      </c>
      <c r="V62" s="67"/>
      <c r="W62" s="67"/>
      <c r="X62" s="67"/>
      <c r="Y62" s="67"/>
      <c r="Z62" s="67"/>
      <c r="AA62" s="67"/>
    </row>
    <row r="63" spans="2:27" ht="15">
      <c r="B63" s="8"/>
      <c r="C63" s="137" t="s">
        <v>37</v>
      </c>
      <c r="D63" s="138"/>
      <c r="E63" s="138"/>
      <c r="F63" s="138"/>
      <c r="G63" s="139"/>
      <c r="H63" s="12">
        <v>430</v>
      </c>
      <c r="I63" s="217"/>
      <c r="J63" s="218"/>
      <c r="K63" s="218"/>
      <c r="L63" s="218"/>
      <c r="M63" s="219"/>
      <c r="N63" s="220"/>
      <c r="O63" s="221"/>
      <c r="P63" s="221"/>
      <c r="Q63" s="221"/>
      <c r="R63" s="222"/>
      <c r="S63" s="8"/>
      <c r="U63" s="61" t="s">
        <v>145</v>
      </c>
      <c r="V63" s="67"/>
      <c r="W63" s="67"/>
      <c r="X63" s="67"/>
      <c r="Y63" s="67"/>
      <c r="Z63" s="67"/>
      <c r="AA63" s="67"/>
    </row>
    <row r="64" spans="2:27" ht="15">
      <c r="B64" s="8"/>
      <c r="C64" s="137" t="s">
        <v>38</v>
      </c>
      <c r="D64" s="138"/>
      <c r="E64" s="138"/>
      <c r="F64" s="138"/>
      <c r="G64" s="139"/>
      <c r="H64" s="12">
        <v>440</v>
      </c>
      <c r="I64" s="159"/>
      <c r="J64" s="160"/>
      <c r="K64" s="160"/>
      <c r="L64" s="160"/>
      <c r="M64" s="161"/>
      <c r="N64" s="177"/>
      <c r="O64" s="178"/>
      <c r="P64" s="178"/>
      <c r="Q64" s="178"/>
      <c r="R64" s="179"/>
      <c r="S64" s="8"/>
      <c r="U64" s="60" t="s">
        <v>146</v>
      </c>
      <c r="V64" s="67"/>
      <c r="W64" s="67"/>
      <c r="X64" s="67"/>
      <c r="Y64" s="67"/>
      <c r="Z64" s="67"/>
      <c r="AA64" s="67"/>
    </row>
    <row r="65" spans="2:27" ht="15">
      <c r="B65" s="8"/>
      <c r="C65" s="137" t="s">
        <v>39</v>
      </c>
      <c r="D65" s="138"/>
      <c r="E65" s="138"/>
      <c r="F65" s="138"/>
      <c r="G65" s="139"/>
      <c r="H65" s="12">
        <v>450</v>
      </c>
      <c r="I65" s="159">
        <v>1449</v>
      </c>
      <c r="J65" s="160"/>
      <c r="K65" s="160"/>
      <c r="L65" s="160"/>
      <c r="M65" s="161"/>
      <c r="N65" s="177">
        <v>1461</v>
      </c>
      <c r="O65" s="178"/>
      <c r="P65" s="178"/>
      <c r="Q65" s="178"/>
      <c r="R65" s="179"/>
      <c r="S65" s="8"/>
      <c r="U65" s="60" t="s">
        <v>147</v>
      </c>
      <c r="V65" s="67"/>
      <c r="W65" s="67"/>
      <c r="X65" s="67"/>
      <c r="Y65" s="67"/>
      <c r="Z65" s="67"/>
      <c r="AA65" s="67"/>
    </row>
    <row r="66" spans="2:27" ht="15">
      <c r="B66" s="8"/>
      <c r="C66" s="137" t="s">
        <v>40</v>
      </c>
      <c r="D66" s="138"/>
      <c r="E66" s="138"/>
      <c r="F66" s="138"/>
      <c r="G66" s="139"/>
      <c r="H66" s="12">
        <v>460</v>
      </c>
      <c r="I66" s="159">
        <v>28</v>
      </c>
      <c r="J66" s="160"/>
      <c r="K66" s="160"/>
      <c r="L66" s="160"/>
      <c r="M66" s="161"/>
      <c r="N66" s="177">
        <v>333</v>
      </c>
      <c r="O66" s="178"/>
      <c r="P66" s="178"/>
      <c r="Q66" s="178"/>
      <c r="R66" s="179"/>
      <c r="S66" s="8"/>
      <c r="U66" s="61" t="s">
        <v>148</v>
      </c>
      <c r="V66" s="67"/>
      <c r="W66" s="67"/>
      <c r="X66" s="67"/>
      <c r="Y66" s="67"/>
      <c r="Z66" s="67"/>
      <c r="AA66" s="67"/>
    </row>
    <row r="67" spans="2:21" ht="15">
      <c r="B67" s="8"/>
      <c r="C67" s="137" t="s">
        <v>41</v>
      </c>
      <c r="D67" s="138"/>
      <c r="E67" s="138"/>
      <c r="F67" s="138"/>
      <c r="G67" s="139"/>
      <c r="H67" s="12">
        <v>470</v>
      </c>
      <c r="I67" s="159">
        <v>382</v>
      </c>
      <c r="J67" s="160"/>
      <c r="K67" s="160"/>
      <c r="L67" s="160"/>
      <c r="M67" s="161"/>
      <c r="N67" s="177"/>
      <c r="O67" s="178"/>
      <c r="P67" s="178"/>
      <c r="Q67" s="178"/>
      <c r="R67" s="179"/>
      <c r="S67" s="8"/>
      <c r="U67" s="60" t="s">
        <v>149</v>
      </c>
    </row>
    <row r="68" spans="2:21" ht="15">
      <c r="B68" s="8"/>
      <c r="C68" s="137" t="s">
        <v>42</v>
      </c>
      <c r="D68" s="138"/>
      <c r="E68" s="138"/>
      <c r="F68" s="138"/>
      <c r="G68" s="139"/>
      <c r="H68" s="12">
        <v>480</v>
      </c>
      <c r="I68" s="159"/>
      <c r="J68" s="160"/>
      <c r="K68" s="160"/>
      <c r="L68" s="160"/>
      <c r="M68" s="161"/>
      <c r="N68" s="177"/>
      <c r="O68" s="178"/>
      <c r="P68" s="178"/>
      <c r="Q68" s="178"/>
      <c r="R68" s="179"/>
      <c r="S68" s="8"/>
      <c r="U68" s="61" t="s">
        <v>150</v>
      </c>
    </row>
    <row r="69" spans="2:19" s="25" customFormat="1" ht="15.75">
      <c r="B69" s="24"/>
      <c r="C69" s="227" t="s">
        <v>43</v>
      </c>
      <c r="D69" s="228"/>
      <c r="E69" s="228"/>
      <c r="F69" s="228"/>
      <c r="G69" s="229"/>
      <c r="H69" s="59">
        <v>490</v>
      </c>
      <c r="I69" s="230">
        <f>SUM(I61,I64:M68)-I62-I63</f>
        <v>1869</v>
      </c>
      <c r="J69" s="231"/>
      <c r="K69" s="231"/>
      <c r="L69" s="231"/>
      <c r="M69" s="232"/>
      <c r="N69" s="230">
        <f>SUM(N61,N64:R68)-N62-N63</f>
        <v>1804</v>
      </c>
      <c r="O69" s="231"/>
      <c r="P69" s="231"/>
      <c r="Q69" s="231"/>
      <c r="R69" s="232"/>
      <c r="S69" s="24"/>
    </row>
    <row r="70" spans="2:19" ht="15" customHeight="1">
      <c r="B70" s="8"/>
      <c r="C70" s="173" t="s">
        <v>44</v>
      </c>
      <c r="D70" s="174"/>
      <c r="E70" s="174"/>
      <c r="F70" s="174"/>
      <c r="G70" s="174"/>
      <c r="H70" s="58"/>
      <c r="I70" s="204"/>
      <c r="J70" s="204"/>
      <c r="K70" s="204"/>
      <c r="L70" s="204"/>
      <c r="M70" s="204"/>
      <c r="N70" s="204"/>
      <c r="O70" s="204"/>
      <c r="P70" s="204"/>
      <c r="Q70" s="204"/>
      <c r="R70" s="205"/>
      <c r="S70" s="8"/>
    </row>
    <row r="71" spans="2:21" ht="15">
      <c r="B71" s="8"/>
      <c r="C71" s="137" t="s">
        <v>45</v>
      </c>
      <c r="D71" s="138"/>
      <c r="E71" s="138"/>
      <c r="F71" s="138"/>
      <c r="G71" s="139"/>
      <c r="H71" s="12">
        <v>510</v>
      </c>
      <c r="I71" s="159">
        <v>600</v>
      </c>
      <c r="J71" s="160"/>
      <c r="K71" s="160"/>
      <c r="L71" s="160"/>
      <c r="M71" s="161"/>
      <c r="N71" s="177">
        <v>83</v>
      </c>
      <c r="O71" s="178"/>
      <c r="P71" s="178"/>
      <c r="Q71" s="178"/>
      <c r="R71" s="179"/>
      <c r="S71" s="8"/>
      <c r="U71" s="60" t="s">
        <v>151</v>
      </c>
    </row>
    <row r="72" spans="2:21" ht="15">
      <c r="B72" s="8"/>
      <c r="C72" s="137" t="s">
        <v>46</v>
      </c>
      <c r="D72" s="138"/>
      <c r="E72" s="138"/>
      <c r="F72" s="138"/>
      <c r="G72" s="139"/>
      <c r="H72" s="12">
        <v>520</v>
      </c>
      <c r="I72" s="159">
        <v>0</v>
      </c>
      <c r="J72" s="160"/>
      <c r="K72" s="160"/>
      <c r="L72" s="160"/>
      <c r="M72" s="161"/>
      <c r="N72" s="177">
        <v>0</v>
      </c>
      <c r="O72" s="178"/>
      <c r="P72" s="178"/>
      <c r="Q72" s="178"/>
      <c r="R72" s="179"/>
      <c r="S72" s="8"/>
      <c r="U72" s="60" t="s">
        <v>152</v>
      </c>
    </row>
    <row r="73" spans="2:21" ht="15">
      <c r="B73" s="8"/>
      <c r="C73" s="137" t="s">
        <v>47</v>
      </c>
      <c r="D73" s="138"/>
      <c r="E73" s="138"/>
      <c r="F73" s="138"/>
      <c r="G73" s="139"/>
      <c r="H73" s="12">
        <v>530</v>
      </c>
      <c r="I73" s="159">
        <v>0</v>
      </c>
      <c r="J73" s="160"/>
      <c r="K73" s="160"/>
      <c r="L73" s="160"/>
      <c r="M73" s="161"/>
      <c r="N73" s="177">
        <v>0</v>
      </c>
      <c r="O73" s="178"/>
      <c r="P73" s="178"/>
      <c r="Q73" s="178"/>
      <c r="R73" s="179"/>
      <c r="S73" s="8"/>
      <c r="U73" s="61" t="s">
        <v>153</v>
      </c>
    </row>
    <row r="74" spans="2:21" ht="15">
      <c r="B74" s="8"/>
      <c r="C74" s="137" t="s">
        <v>48</v>
      </c>
      <c r="D74" s="138"/>
      <c r="E74" s="138"/>
      <c r="F74" s="138"/>
      <c r="G74" s="139"/>
      <c r="H74" s="12">
        <v>540</v>
      </c>
      <c r="I74" s="159"/>
      <c r="J74" s="160"/>
      <c r="K74" s="160"/>
      <c r="L74" s="160"/>
      <c r="M74" s="161"/>
      <c r="N74" s="177"/>
      <c r="O74" s="178"/>
      <c r="P74" s="178"/>
      <c r="Q74" s="178"/>
      <c r="R74" s="179"/>
      <c r="S74" s="8"/>
      <c r="U74" s="60" t="s">
        <v>154</v>
      </c>
    </row>
    <row r="75" spans="2:21" ht="15">
      <c r="B75" s="8"/>
      <c r="C75" s="137" t="s">
        <v>49</v>
      </c>
      <c r="D75" s="138"/>
      <c r="E75" s="138"/>
      <c r="F75" s="138"/>
      <c r="G75" s="139"/>
      <c r="H75" s="12">
        <v>550</v>
      </c>
      <c r="I75" s="159">
        <v>0</v>
      </c>
      <c r="J75" s="160"/>
      <c r="K75" s="160"/>
      <c r="L75" s="160"/>
      <c r="M75" s="161"/>
      <c r="N75" s="177">
        <v>0</v>
      </c>
      <c r="O75" s="178"/>
      <c r="P75" s="178"/>
      <c r="Q75" s="178"/>
      <c r="R75" s="179"/>
      <c r="S75" s="8"/>
      <c r="U75" s="60" t="s">
        <v>155</v>
      </c>
    </row>
    <row r="76" spans="2:21" ht="15">
      <c r="B76" s="8"/>
      <c r="C76" s="137" t="s">
        <v>50</v>
      </c>
      <c r="D76" s="138"/>
      <c r="E76" s="138"/>
      <c r="F76" s="138"/>
      <c r="G76" s="139"/>
      <c r="H76" s="12">
        <v>560</v>
      </c>
      <c r="I76" s="159">
        <v>0</v>
      </c>
      <c r="J76" s="160"/>
      <c r="K76" s="160"/>
      <c r="L76" s="160"/>
      <c r="M76" s="161"/>
      <c r="N76" s="177">
        <v>0</v>
      </c>
      <c r="O76" s="178"/>
      <c r="P76" s="178"/>
      <c r="Q76" s="178"/>
      <c r="R76" s="179"/>
      <c r="S76" s="8"/>
      <c r="U76" s="61"/>
    </row>
    <row r="77" spans="2:19" s="25" customFormat="1" ht="15.75">
      <c r="B77" s="24"/>
      <c r="C77" s="227" t="s">
        <v>51</v>
      </c>
      <c r="D77" s="228"/>
      <c r="E77" s="228"/>
      <c r="F77" s="228"/>
      <c r="G77" s="229"/>
      <c r="H77" s="59">
        <v>590</v>
      </c>
      <c r="I77" s="230">
        <f>SUM(I71:M76)</f>
        <v>600</v>
      </c>
      <c r="J77" s="231"/>
      <c r="K77" s="231"/>
      <c r="L77" s="231"/>
      <c r="M77" s="232"/>
      <c r="N77" s="230">
        <f>SUM(N71:R76)</f>
        <v>83</v>
      </c>
      <c r="O77" s="231"/>
      <c r="P77" s="231"/>
      <c r="Q77" s="231"/>
      <c r="R77" s="232"/>
      <c r="S77" s="24"/>
    </row>
    <row r="78" spans="2:19" ht="15" customHeight="1">
      <c r="B78" s="8"/>
      <c r="C78" s="173" t="s">
        <v>52</v>
      </c>
      <c r="D78" s="174"/>
      <c r="E78" s="174"/>
      <c r="F78" s="174"/>
      <c r="G78" s="174"/>
      <c r="H78" s="58"/>
      <c r="I78" s="204"/>
      <c r="J78" s="204"/>
      <c r="K78" s="204"/>
      <c r="L78" s="204"/>
      <c r="M78" s="204"/>
      <c r="N78" s="204"/>
      <c r="O78" s="204"/>
      <c r="P78" s="204"/>
      <c r="Q78" s="204"/>
      <c r="R78" s="205"/>
      <c r="S78" s="8"/>
    </row>
    <row r="79" spans="2:21" ht="15">
      <c r="B79" s="8"/>
      <c r="C79" s="137" t="s">
        <v>53</v>
      </c>
      <c r="D79" s="138"/>
      <c r="E79" s="138"/>
      <c r="F79" s="138"/>
      <c r="G79" s="139"/>
      <c r="H79" s="12">
        <v>610</v>
      </c>
      <c r="I79" s="159"/>
      <c r="J79" s="160"/>
      <c r="K79" s="160"/>
      <c r="L79" s="160"/>
      <c r="M79" s="161"/>
      <c r="N79" s="177"/>
      <c r="O79" s="178"/>
      <c r="P79" s="178"/>
      <c r="Q79" s="178"/>
      <c r="R79" s="179"/>
      <c r="S79" s="8"/>
      <c r="U79" s="60" t="s">
        <v>156</v>
      </c>
    </row>
    <row r="80" spans="2:21" ht="15">
      <c r="B80" s="8"/>
      <c r="C80" s="137" t="s">
        <v>54</v>
      </c>
      <c r="D80" s="138"/>
      <c r="E80" s="138"/>
      <c r="F80" s="138"/>
      <c r="G80" s="139"/>
      <c r="H80" s="12">
        <v>620</v>
      </c>
      <c r="I80" s="159">
        <v>0</v>
      </c>
      <c r="J80" s="160"/>
      <c r="K80" s="160"/>
      <c r="L80" s="160"/>
      <c r="M80" s="161"/>
      <c r="N80" s="177">
        <v>0</v>
      </c>
      <c r="O80" s="178"/>
      <c r="P80" s="178"/>
      <c r="Q80" s="178"/>
      <c r="R80" s="179"/>
      <c r="S80" s="8"/>
      <c r="U80" s="60"/>
    </row>
    <row r="81" spans="2:21" ht="15">
      <c r="B81" s="8"/>
      <c r="C81" s="137" t="s">
        <v>55</v>
      </c>
      <c r="D81" s="138"/>
      <c r="E81" s="138"/>
      <c r="F81" s="138"/>
      <c r="G81" s="139"/>
      <c r="H81" s="12">
        <v>630</v>
      </c>
      <c r="I81" s="180">
        <f>SUM(I83:M90)</f>
        <v>757</v>
      </c>
      <c r="J81" s="181"/>
      <c r="K81" s="181"/>
      <c r="L81" s="181"/>
      <c r="M81" s="182"/>
      <c r="N81" s="180">
        <f>SUM(N83:R90)</f>
        <v>1258</v>
      </c>
      <c r="O81" s="181"/>
      <c r="P81" s="181"/>
      <c r="Q81" s="181"/>
      <c r="R81" s="182"/>
      <c r="S81" s="8"/>
      <c r="U81" s="60"/>
    </row>
    <row r="82" spans="2:21" ht="15" customHeight="1">
      <c r="B82" s="8"/>
      <c r="C82" s="175" t="s">
        <v>66</v>
      </c>
      <c r="D82" s="176"/>
      <c r="E82" s="176"/>
      <c r="F82" s="176"/>
      <c r="G82" s="176"/>
      <c r="H82" s="14"/>
      <c r="I82" s="190"/>
      <c r="J82" s="190"/>
      <c r="K82" s="190"/>
      <c r="L82" s="190"/>
      <c r="M82" s="190"/>
      <c r="N82" s="189"/>
      <c r="O82" s="190"/>
      <c r="P82" s="190"/>
      <c r="Q82" s="190"/>
      <c r="R82" s="191"/>
      <c r="S82" s="8"/>
      <c r="U82" s="65"/>
    </row>
    <row r="83" spans="2:21" ht="15" customHeight="1">
      <c r="B83" s="8"/>
      <c r="C83" s="186" t="s">
        <v>76</v>
      </c>
      <c r="D83" s="187"/>
      <c r="E83" s="187"/>
      <c r="F83" s="187"/>
      <c r="G83" s="187"/>
      <c r="H83" s="15">
        <v>631</v>
      </c>
      <c r="I83" s="195">
        <v>38</v>
      </c>
      <c r="J83" s="195"/>
      <c r="K83" s="195"/>
      <c r="L83" s="195"/>
      <c r="M83" s="195"/>
      <c r="N83" s="192">
        <v>46</v>
      </c>
      <c r="O83" s="193"/>
      <c r="P83" s="193"/>
      <c r="Q83" s="193"/>
      <c r="R83" s="194"/>
      <c r="S83" s="8"/>
      <c r="U83" s="66" t="s">
        <v>157</v>
      </c>
    </row>
    <row r="84" spans="2:21" ht="15">
      <c r="B84" s="8"/>
      <c r="C84" s="137" t="s">
        <v>77</v>
      </c>
      <c r="D84" s="138"/>
      <c r="E84" s="138"/>
      <c r="F84" s="138"/>
      <c r="G84" s="139"/>
      <c r="H84" s="12">
        <v>632</v>
      </c>
      <c r="I84" s="159">
        <v>398</v>
      </c>
      <c r="J84" s="160"/>
      <c r="K84" s="160"/>
      <c r="L84" s="160"/>
      <c r="M84" s="161"/>
      <c r="N84" s="177">
        <v>990</v>
      </c>
      <c r="O84" s="178"/>
      <c r="P84" s="178"/>
      <c r="Q84" s="178"/>
      <c r="R84" s="179"/>
      <c r="S84" s="8"/>
      <c r="U84" s="60" t="s">
        <v>158</v>
      </c>
    </row>
    <row r="85" spans="2:21" ht="15">
      <c r="B85" s="8"/>
      <c r="C85" s="137" t="s">
        <v>78</v>
      </c>
      <c r="D85" s="138"/>
      <c r="E85" s="138"/>
      <c r="F85" s="138"/>
      <c r="G85" s="139"/>
      <c r="H85" s="12">
        <v>633</v>
      </c>
      <c r="I85" s="159">
        <v>227</v>
      </c>
      <c r="J85" s="160"/>
      <c r="K85" s="160"/>
      <c r="L85" s="160"/>
      <c r="M85" s="161"/>
      <c r="N85" s="177">
        <v>143</v>
      </c>
      <c r="O85" s="178"/>
      <c r="P85" s="178"/>
      <c r="Q85" s="178"/>
      <c r="R85" s="179"/>
      <c r="S85" s="8"/>
      <c r="U85" s="60" t="s">
        <v>159</v>
      </c>
    </row>
    <row r="86" spans="2:21" ht="15">
      <c r="B86" s="8"/>
      <c r="C86" s="137" t="s">
        <v>79</v>
      </c>
      <c r="D86" s="138"/>
      <c r="E86" s="138"/>
      <c r="F86" s="138"/>
      <c r="G86" s="139"/>
      <c r="H86" s="12">
        <v>634</v>
      </c>
      <c r="I86" s="159">
        <v>48</v>
      </c>
      <c r="J86" s="160"/>
      <c r="K86" s="160"/>
      <c r="L86" s="160"/>
      <c r="M86" s="161"/>
      <c r="N86" s="177">
        <v>41</v>
      </c>
      <c r="O86" s="178"/>
      <c r="P86" s="178"/>
      <c r="Q86" s="178"/>
      <c r="R86" s="179"/>
      <c r="S86" s="8"/>
      <c r="U86" s="60" t="s">
        <v>160</v>
      </c>
    </row>
    <row r="87" spans="2:21" ht="15">
      <c r="B87" s="8"/>
      <c r="C87" s="137" t="s">
        <v>80</v>
      </c>
      <c r="D87" s="138"/>
      <c r="E87" s="138"/>
      <c r="F87" s="138"/>
      <c r="G87" s="139"/>
      <c r="H87" s="12">
        <v>635</v>
      </c>
      <c r="I87" s="159">
        <v>46</v>
      </c>
      <c r="J87" s="160"/>
      <c r="K87" s="160"/>
      <c r="L87" s="160"/>
      <c r="M87" s="161"/>
      <c r="N87" s="177">
        <v>38</v>
      </c>
      <c r="O87" s="178"/>
      <c r="P87" s="178"/>
      <c r="Q87" s="178"/>
      <c r="R87" s="179"/>
      <c r="S87" s="8"/>
      <c r="U87" s="60" t="s">
        <v>181</v>
      </c>
    </row>
    <row r="88" spans="2:21" ht="15">
      <c r="B88" s="8"/>
      <c r="C88" s="137" t="s">
        <v>81</v>
      </c>
      <c r="D88" s="138"/>
      <c r="E88" s="138"/>
      <c r="F88" s="138"/>
      <c r="G88" s="139"/>
      <c r="H88" s="12">
        <v>636</v>
      </c>
      <c r="I88" s="159"/>
      <c r="J88" s="160"/>
      <c r="K88" s="160"/>
      <c r="L88" s="160"/>
      <c r="M88" s="161"/>
      <c r="N88" s="177"/>
      <c r="O88" s="178"/>
      <c r="P88" s="178"/>
      <c r="Q88" s="178"/>
      <c r="R88" s="179"/>
      <c r="S88" s="8"/>
      <c r="U88" s="60" t="s">
        <v>152</v>
      </c>
    </row>
    <row r="89" spans="2:21" ht="15">
      <c r="B89" s="8"/>
      <c r="C89" s="137" t="s">
        <v>82</v>
      </c>
      <c r="D89" s="138"/>
      <c r="E89" s="138"/>
      <c r="F89" s="138"/>
      <c r="G89" s="139"/>
      <c r="H89" s="12">
        <v>637</v>
      </c>
      <c r="I89" s="159"/>
      <c r="J89" s="160"/>
      <c r="K89" s="160"/>
      <c r="L89" s="160"/>
      <c r="M89" s="161"/>
      <c r="N89" s="177"/>
      <c r="O89" s="178"/>
      <c r="P89" s="178"/>
      <c r="Q89" s="178"/>
      <c r="R89" s="179"/>
      <c r="S89" s="8"/>
      <c r="U89" s="60" t="s">
        <v>269</v>
      </c>
    </row>
    <row r="90" spans="2:21" ht="15">
      <c r="B90" s="8"/>
      <c r="C90" s="137" t="s">
        <v>83</v>
      </c>
      <c r="D90" s="138"/>
      <c r="E90" s="138"/>
      <c r="F90" s="138"/>
      <c r="G90" s="139"/>
      <c r="H90" s="12">
        <v>638</v>
      </c>
      <c r="I90" s="159"/>
      <c r="J90" s="160"/>
      <c r="K90" s="160"/>
      <c r="L90" s="160"/>
      <c r="M90" s="161"/>
      <c r="N90" s="177"/>
      <c r="O90" s="178"/>
      <c r="P90" s="178"/>
      <c r="Q90" s="178"/>
      <c r="R90" s="179"/>
      <c r="S90" s="8"/>
      <c r="U90" s="60" t="s">
        <v>270</v>
      </c>
    </row>
    <row r="91" spans="2:21" ht="15">
      <c r="B91" s="8"/>
      <c r="C91" s="137" t="s">
        <v>56</v>
      </c>
      <c r="D91" s="138"/>
      <c r="E91" s="138"/>
      <c r="F91" s="138"/>
      <c r="G91" s="139"/>
      <c r="H91" s="12">
        <v>640</v>
      </c>
      <c r="I91" s="159"/>
      <c r="J91" s="160"/>
      <c r="K91" s="160"/>
      <c r="L91" s="160"/>
      <c r="M91" s="161"/>
      <c r="N91" s="177"/>
      <c r="O91" s="178"/>
      <c r="P91" s="178"/>
      <c r="Q91" s="178"/>
      <c r="R91" s="179"/>
      <c r="S91" s="8"/>
      <c r="U91" s="60" t="s">
        <v>152</v>
      </c>
    </row>
    <row r="92" spans="2:21" ht="15">
      <c r="B92" s="8"/>
      <c r="C92" s="137" t="s">
        <v>48</v>
      </c>
      <c r="D92" s="138"/>
      <c r="E92" s="138"/>
      <c r="F92" s="138"/>
      <c r="G92" s="139"/>
      <c r="H92" s="12">
        <v>650</v>
      </c>
      <c r="I92" s="159"/>
      <c r="J92" s="160"/>
      <c r="K92" s="160"/>
      <c r="L92" s="160"/>
      <c r="M92" s="161"/>
      <c r="N92" s="177"/>
      <c r="O92" s="178"/>
      <c r="P92" s="178"/>
      <c r="Q92" s="178"/>
      <c r="R92" s="179"/>
      <c r="S92" s="8"/>
      <c r="U92" s="60" t="s">
        <v>154</v>
      </c>
    </row>
    <row r="93" spans="2:21" ht="15">
      <c r="B93" s="8"/>
      <c r="C93" s="137" t="s">
        <v>49</v>
      </c>
      <c r="D93" s="138"/>
      <c r="E93" s="138"/>
      <c r="F93" s="138"/>
      <c r="G93" s="139"/>
      <c r="H93" s="12">
        <v>660</v>
      </c>
      <c r="I93" s="159"/>
      <c r="J93" s="160"/>
      <c r="K93" s="160"/>
      <c r="L93" s="160"/>
      <c r="M93" s="161"/>
      <c r="N93" s="177"/>
      <c r="O93" s="178"/>
      <c r="P93" s="178"/>
      <c r="Q93" s="178"/>
      <c r="R93" s="179"/>
      <c r="S93" s="8"/>
      <c r="U93" s="60" t="s">
        <v>155</v>
      </c>
    </row>
    <row r="94" spans="2:21" ht="15">
      <c r="B94" s="8"/>
      <c r="C94" s="137" t="s">
        <v>57</v>
      </c>
      <c r="D94" s="138"/>
      <c r="E94" s="138"/>
      <c r="F94" s="138"/>
      <c r="G94" s="139"/>
      <c r="H94" s="12">
        <v>670</v>
      </c>
      <c r="I94" s="159"/>
      <c r="J94" s="160"/>
      <c r="K94" s="160"/>
      <c r="L94" s="160"/>
      <c r="M94" s="161"/>
      <c r="N94" s="177"/>
      <c r="O94" s="178"/>
      <c r="P94" s="178"/>
      <c r="Q94" s="178"/>
      <c r="R94" s="179"/>
      <c r="S94" s="8"/>
      <c r="U94" s="60"/>
    </row>
    <row r="95" spans="2:22" s="25" customFormat="1" ht="15.75">
      <c r="B95" s="24"/>
      <c r="C95" s="213" t="s">
        <v>58</v>
      </c>
      <c r="D95" s="213"/>
      <c r="E95" s="213"/>
      <c r="F95" s="213"/>
      <c r="G95" s="213"/>
      <c r="H95" s="59">
        <v>690</v>
      </c>
      <c r="I95" s="209">
        <f>SUM(I79:M81,I91:M94)</f>
        <v>757</v>
      </c>
      <c r="J95" s="209"/>
      <c r="K95" s="209"/>
      <c r="L95" s="209"/>
      <c r="M95" s="209"/>
      <c r="N95" s="209">
        <f>SUM(N79:R81,N91:R94)</f>
        <v>1258</v>
      </c>
      <c r="O95" s="209"/>
      <c r="P95" s="209"/>
      <c r="Q95" s="209"/>
      <c r="R95" s="209"/>
      <c r="S95" s="24"/>
      <c r="U95" s="86"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v>
      </c>
      <c r="V95" s="87"/>
    </row>
    <row r="96" spans="2:22" s="25" customFormat="1" ht="15.75">
      <c r="B96" s="24"/>
      <c r="C96" s="213" t="s">
        <v>32</v>
      </c>
      <c r="D96" s="213"/>
      <c r="E96" s="213"/>
      <c r="F96" s="213"/>
      <c r="G96" s="213"/>
      <c r="H96" s="59">
        <v>700</v>
      </c>
      <c r="I96" s="209">
        <f>I69+I77+I95</f>
        <v>3226</v>
      </c>
      <c r="J96" s="209"/>
      <c r="K96" s="209"/>
      <c r="L96" s="209"/>
      <c r="M96" s="209"/>
      <c r="N96" s="209">
        <f>N69+N77+N95</f>
        <v>3145</v>
      </c>
      <c r="O96" s="209"/>
      <c r="P96" s="209"/>
      <c r="Q96" s="209"/>
      <c r="R96" s="209"/>
      <c r="S96" s="24"/>
      <c r="U96" s="88">
        <f>IF(ABS(-I54+I96)&gt;0.9,-I54+I96,0)</f>
        <v>0</v>
      </c>
      <c r="V96" s="88">
        <f>IF(ABS(-N54+N96)&gt;0.9,-N54+N96,0)</f>
        <v>0</v>
      </c>
    </row>
    <row r="97" spans="2:22" ht="15.75" customHeight="1">
      <c r="B97" s="8"/>
      <c r="C97" s="8"/>
      <c r="D97" s="8"/>
      <c r="E97" s="8"/>
      <c r="F97" s="8"/>
      <c r="G97" s="8"/>
      <c r="H97" s="8"/>
      <c r="I97" s="8"/>
      <c r="J97" s="8"/>
      <c r="K97" s="8"/>
      <c r="L97" s="8"/>
      <c r="M97" s="8"/>
      <c r="N97" s="8"/>
      <c r="O97" s="8"/>
      <c r="P97" s="8"/>
      <c r="Q97" s="8"/>
      <c r="R97" s="8"/>
      <c r="S97" s="8"/>
      <c r="V97" s="28"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v>
      </c>
    </row>
    <row r="98" spans="2:19" ht="15">
      <c r="B98" s="8"/>
      <c r="C98" s="237" t="s">
        <v>61</v>
      </c>
      <c r="D98" s="237"/>
      <c r="E98" s="10"/>
      <c r="F98" s="233"/>
      <c r="G98" s="233"/>
      <c r="H98" s="10"/>
      <c r="I98" s="234" t="s">
        <v>294</v>
      </c>
      <c r="J98" s="235"/>
      <c r="K98" s="235"/>
      <c r="L98" s="235"/>
      <c r="M98" s="235"/>
      <c r="N98" s="235"/>
      <c r="O98" s="8"/>
      <c r="P98" s="8"/>
      <c r="Q98" s="8"/>
      <c r="R98" s="8"/>
      <c r="S98" s="8"/>
    </row>
    <row r="99" spans="2:19" s="19" customFormat="1" ht="12">
      <c r="B99" s="20"/>
      <c r="C99" s="21" t="s">
        <v>64</v>
      </c>
      <c r="D99" s="21"/>
      <c r="E99" s="21"/>
      <c r="F99" s="238" t="s">
        <v>63</v>
      </c>
      <c r="G99" s="238"/>
      <c r="H99" s="22"/>
      <c r="I99" s="238" t="s">
        <v>59</v>
      </c>
      <c r="J99" s="238"/>
      <c r="K99" s="238"/>
      <c r="L99" s="238"/>
      <c r="M99" s="238"/>
      <c r="N99" s="238"/>
      <c r="O99" s="20"/>
      <c r="P99" s="20"/>
      <c r="Q99" s="20"/>
      <c r="R99" s="20"/>
      <c r="S99" s="20"/>
    </row>
    <row r="100" spans="2:19" ht="15">
      <c r="B100" s="8"/>
      <c r="C100" s="237" t="s">
        <v>62</v>
      </c>
      <c r="D100" s="237"/>
      <c r="E100" s="10"/>
      <c r="F100" s="233"/>
      <c r="G100" s="233"/>
      <c r="H100" s="10"/>
      <c r="I100" s="234" t="s">
        <v>295</v>
      </c>
      <c r="J100" s="235"/>
      <c r="K100" s="235"/>
      <c r="L100" s="235"/>
      <c r="M100" s="235"/>
      <c r="N100" s="235"/>
      <c r="O100" s="8"/>
      <c r="P100" s="8"/>
      <c r="Q100" s="8"/>
      <c r="R100" s="8"/>
      <c r="S100" s="8"/>
    </row>
    <row r="101" spans="2:19" ht="15">
      <c r="B101" s="8"/>
      <c r="C101" s="16"/>
      <c r="D101" s="16"/>
      <c r="E101" s="16"/>
      <c r="F101" s="238" t="s">
        <v>63</v>
      </c>
      <c r="G101" s="238"/>
      <c r="H101" s="22"/>
      <c r="I101" s="238" t="s">
        <v>59</v>
      </c>
      <c r="J101" s="238"/>
      <c r="K101" s="238"/>
      <c r="L101" s="238"/>
      <c r="M101" s="238"/>
      <c r="N101" s="238"/>
      <c r="O101" s="8"/>
      <c r="P101" s="8"/>
      <c r="Q101" s="8"/>
      <c r="R101" s="8"/>
      <c r="S101" s="8"/>
    </row>
    <row r="102" spans="2:19" ht="15">
      <c r="B102" s="8"/>
      <c r="C102" s="236">
        <f ca="1">TODAY()</f>
        <v>44251</v>
      </c>
      <c r="D102" s="236"/>
      <c r="E102" s="8"/>
      <c r="F102" s="8"/>
      <c r="G102" s="8"/>
      <c r="H102" s="8"/>
      <c r="I102" s="8"/>
      <c r="J102" s="8"/>
      <c r="K102" s="8"/>
      <c r="L102" s="8"/>
      <c r="M102" s="8"/>
      <c r="N102" s="8"/>
      <c r="O102" s="8"/>
      <c r="P102" s="8"/>
      <c r="Q102" s="8"/>
      <c r="R102" s="8"/>
      <c r="S102" s="8"/>
    </row>
    <row r="103" spans="2:19" ht="1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8">
    <mergeCell ref="I3:R3"/>
    <mergeCell ref="U51:V51"/>
    <mergeCell ref="F8:R8"/>
    <mergeCell ref="I21:M21"/>
    <mergeCell ref="I47:M47"/>
    <mergeCell ref="N47:R47"/>
    <mergeCell ref="C49:G49"/>
    <mergeCell ref="I49:M49"/>
    <mergeCell ref="C48:G48"/>
    <mergeCell ref="N48:R48"/>
    <mergeCell ref="I98:N98"/>
    <mergeCell ref="C95:G95"/>
    <mergeCell ref="I95:M95"/>
    <mergeCell ref="N95:R95"/>
    <mergeCell ref="C96:G96"/>
    <mergeCell ref="I96:M96"/>
    <mergeCell ref="N96:R96"/>
    <mergeCell ref="F100:G100"/>
    <mergeCell ref="I100:N100"/>
    <mergeCell ref="C102:D102"/>
    <mergeCell ref="C98:D98"/>
    <mergeCell ref="C100:D100"/>
    <mergeCell ref="F98:G98"/>
    <mergeCell ref="F99:G99"/>
    <mergeCell ref="F101:G101"/>
    <mergeCell ref="I101:N101"/>
    <mergeCell ref="I99:N99"/>
    <mergeCell ref="C94:G94"/>
    <mergeCell ref="I94:M94"/>
    <mergeCell ref="N94:R94"/>
    <mergeCell ref="C93:G93"/>
    <mergeCell ref="C92:G92"/>
    <mergeCell ref="I92:M92"/>
    <mergeCell ref="N92:R92"/>
    <mergeCell ref="I93:M93"/>
    <mergeCell ref="N93:R93"/>
    <mergeCell ref="C90:G90"/>
    <mergeCell ref="I90:M90"/>
    <mergeCell ref="N90:R90"/>
    <mergeCell ref="C91:G91"/>
    <mergeCell ref="I91:M91"/>
    <mergeCell ref="N91:R91"/>
    <mergeCell ref="C88:G88"/>
    <mergeCell ref="I88:M88"/>
    <mergeCell ref="N88:R88"/>
    <mergeCell ref="C89:G89"/>
    <mergeCell ref="I89:M89"/>
    <mergeCell ref="N89:R89"/>
    <mergeCell ref="C86:G86"/>
    <mergeCell ref="I86:M86"/>
    <mergeCell ref="N86:R86"/>
    <mergeCell ref="C87:G87"/>
    <mergeCell ref="I87:M87"/>
    <mergeCell ref="N87:R87"/>
    <mergeCell ref="C84:G84"/>
    <mergeCell ref="I84:M84"/>
    <mergeCell ref="N84:R84"/>
    <mergeCell ref="C85:G85"/>
    <mergeCell ref="I85:M85"/>
    <mergeCell ref="N85:R85"/>
    <mergeCell ref="C82:G82"/>
    <mergeCell ref="I82:M82"/>
    <mergeCell ref="N82:R82"/>
    <mergeCell ref="C83:G83"/>
    <mergeCell ref="I83:M83"/>
    <mergeCell ref="N83:R83"/>
    <mergeCell ref="C80:G80"/>
    <mergeCell ref="I80:M80"/>
    <mergeCell ref="N80:R80"/>
    <mergeCell ref="C81:G81"/>
    <mergeCell ref="I81:M81"/>
    <mergeCell ref="N81:R81"/>
    <mergeCell ref="C78:G78"/>
    <mergeCell ref="I78:M78"/>
    <mergeCell ref="N78:R78"/>
    <mergeCell ref="C79:G79"/>
    <mergeCell ref="I79:M79"/>
    <mergeCell ref="N79:R79"/>
    <mergeCell ref="C76:G76"/>
    <mergeCell ref="I76:M76"/>
    <mergeCell ref="N76:R76"/>
    <mergeCell ref="C77:G77"/>
    <mergeCell ref="I77:M77"/>
    <mergeCell ref="N77:R77"/>
    <mergeCell ref="C74:G74"/>
    <mergeCell ref="I74:M74"/>
    <mergeCell ref="N74:R74"/>
    <mergeCell ref="C75:G75"/>
    <mergeCell ref="I75:M75"/>
    <mergeCell ref="N75:R75"/>
    <mergeCell ref="C72:G72"/>
    <mergeCell ref="I72:M72"/>
    <mergeCell ref="N72:R72"/>
    <mergeCell ref="C73:G73"/>
    <mergeCell ref="I73:M73"/>
    <mergeCell ref="N73:R73"/>
    <mergeCell ref="C70:G70"/>
    <mergeCell ref="I70:M70"/>
    <mergeCell ref="N70:R70"/>
    <mergeCell ref="C71:G71"/>
    <mergeCell ref="I71:M71"/>
    <mergeCell ref="N71:R71"/>
    <mergeCell ref="C68:G68"/>
    <mergeCell ref="I68:M68"/>
    <mergeCell ref="N68:R68"/>
    <mergeCell ref="C69:G69"/>
    <mergeCell ref="I69:M69"/>
    <mergeCell ref="N69:R69"/>
    <mergeCell ref="C66:G66"/>
    <mergeCell ref="I66:M66"/>
    <mergeCell ref="N66:R66"/>
    <mergeCell ref="C67:G67"/>
    <mergeCell ref="I67:M67"/>
    <mergeCell ref="N67:R67"/>
    <mergeCell ref="C65:G65"/>
    <mergeCell ref="I65:M65"/>
    <mergeCell ref="N65:R65"/>
    <mergeCell ref="C64:G64"/>
    <mergeCell ref="I64:M64"/>
    <mergeCell ref="N64:R64"/>
    <mergeCell ref="I62:M62"/>
    <mergeCell ref="I58:M58"/>
    <mergeCell ref="C61:G61"/>
    <mergeCell ref="I61:M61"/>
    <mergeCell ref="N62:R62"/>
    <mergeCell ref="C59:G59"/>
    <mergeCell ref="I59:M59"/>
    <mergeCell ref="C51:G51"/>
    <mergeCell ref="C63:G63"/>
    <mergeCell ref="I63:M63"/>
    <mergeCell ref="N63:R63"/>
    <mergeCell ref="I53:M53"/>
    <mergeCell ref="C54:G54"/>
    <mergeCell ref="N61:R61"/>
    <mergeCell ref="C57:G58"/>
    <mergeCell ref="H57:H58"/>
    <mergeCell ref="C62:G62"/>
    <mergeCell ref="N54:R54"/>
    <mergeCell ref="N59:R59"/>
    <mergeCell ref="N58:O58"/>
    <mergeCell ref="O57:R57"/>
    <mergeCell ref="J57:L57"/>
    <mergeCell ref="C52:G52"/>
    <mergeCell ref="I52:M52"/>
    <mergeCell ref="N49:R49"/>
    <mergeCell ref="C50:G50"/>
    <mergeCell ref="I50:M50"/>
    <mergeCell ref="N50:R50"/>
    <mergeCell ref="N52:R52"/>
    <mergeCell ref="C60:G60"/>
    <mergeCell ref="I60:M60"/>
    <mergeCell ref="N60:R60"/>
    <mergeCell ref="I54:M54"/>
    <mergeCell ref="C53:G53"/>
    <mergeCell ref="I46:M46"/>
    <mergeCell ref="I42:M42"/>
    <mergeCell ref="I44:M44"/>
    <mergeCell ref="N53:R53"/>
    <mergeCell ref="C56:N56"/>
    <mergeCell ref="N43:R43"/>
    <mergeCell ref="I48:M48"/>
    <mergeCell ref="I51:M51"/>
    <mergeCell ref="I43:M43"/>
    <mergeCell ref="I45:M45"/>
    <mergeCell ref="N46:R46"/>
    <mergeCell ref="N51:R51"/>
    <mergeCell ref="N44:R44"/>
    <mergeCell ref="N42:R42"/>
    <mergeCell ref="C41:G41"/>
    <mergeCell ref="I41:M41"/>
    <mergeCell ref="C42:G42"/>
    <mergeCell ref="C47:G47"/>
    <mergeCell ref="C43:G43"/>
    <mergeCell ref="C46:G46"/>
    <mergeCell ref="N45:R45"/>
    <mergeCell ref="C44:G44"/>
    <mergeCell ref="C39:G39"/>
    <mergeCell ref="I39:M39"/>
    <mergeCell ref="N39:R39"/>
    <mergeCell ref="C40:G40"/>
    <mergeCell ref="I40:M40"/>
    <mergeCell ref="N40:R40"/>
    <mergeCell ref="N41:R41"/>
    <mergeCell ref="C45:G45"/>
    <mergeCell ref="C37:G37"/>
    <mergeCell ref="I37:M37"/>
    <mergeCell ref="N37:R37"/>
    <mergeCell ref="C38:G38"/>
    <mergeCell ref="I38:M38"/>
    <mergeCell ref="N38:R38"/>
    <mergeCell ref="C35:G35"/>
    <mergeCell ref="I35:M35"/>
    <mergeCell ref="N35:R35"/>
    <mergeCell ref="C36:G36"/>
    <mergeCell ref="I36:M36"/>
    <mergeCell ref="N36:R36"/>
    <mergeCell ref="N32:R32"/>
    <mergeCell ref="N30:R30"/>
    <mergeCell ref="C30:G30"/>
    <mergeCell ref="I30:M30"/>
    <mergeCell ref="N31:R31"/>
    <mergeCell ref="C34:G34"/>
    <mergeCell ref="I34:M34"/>
    <mergeCell ref="N34:R34"/>
    <mergeCell ref="C33:G33"/>
    <mergeCell ref="I33:M33"/>
    <mergeCell ref="N33:R33"/>
    <mergeCell ref="C25:G25"/>
    <mergeCell ref="C32:G32"/>
    <mergeCell ref="I32:M32"/>
    <mergeCell ref="I29:M29"/>
    <mergeCell ref="C31:G31"/>
    <mergeCell ref="I31:M31"/>
    <mergeCell ref="C28:G28"/>
    <mergeCell ref="C29:G29"/>
    <mergeCell ref="C26:G26"/>
    <mergeCell ref="I26:M26"/>
    <mergeCell ref="N27:R27"/>
    <mergeCell ref="N28:R28"/>
    <mergeCell ref="N29:R29"/>
    <mergeCell ref="I28:M28"/>
    <mergeCell ref="I27:M27"/>
    <mergeCell ref="C27:G27"/>
    <mergeCell ref="N25:R25"/>
    <mergeCell ref="N26:R26"/>
    <mergeCell ref="U5:V5"/>
    <mergeCell ref="U6:V6"/>
    <mergeCell ref="C5:R5"/>
    <mergeCell ref="C24:G24"/>
    <mergeCell ref="F12:R12"/>
    <mergeCell ref="N24:R24"/>
    <mergeCell ref="I23:M23"/>
    <mergeCell ref="I25:M25"/>
    <mergeCell ref="I24:M24"/>
    <mergeCell ref="N18:R18"/>
    <mergeCell ref="I22:M22"/>
    <mergeCell ref="N23:R23"/>
    <mergeCell ref="C20:G21"/>
    <mergeCell ref="C22:G22"/>
    <mergeCell ref="N22:R22"/>
    <mergeCell ref="C23:G23"/>
    <mergeCell ref="C12:E12"/>
    <mergeCell ref="N16:R16"/>
    <mergeCell ref="C13:E13"/>
    <mergeCell ref="F11:R11"/>
    <mergeCell ref="I17:M17"/>
    <mergeCell ref="O20:R20"/>
    <mergeCell ref="N17:R17"/>
    <mergeCell ref="W3:AA5"/>
    <mergeCell ref="W6:AA8"/>
    <mergeCell ref="C7:H7"/>
    <mergeCell ref="J20:L20"/>
    <mergeCell ref="H20:H21"/>
    <mergeCell ref="N21:O21"/>
    <mergeCell ref="C9:E9"/>
    <mergeCell ref="G6:I6"/>
    <mergeCell ref="I16:M16"/>
    <mergeCell ref="I18:M18"/>
    <mergeCell ref="C2:R2"/>
    <mergeCell ref="F13:R13"/>
    <mergeCell ref="F14:R14"/>
    <mergeCell ref="F10:R10"/>
    <mergeCell ref="C8:E8"/>
    <mergeCell ref="M4:R4"/>
    <mergeCell ref="C14:E14"/>
    <mergeCell ref="F9:R9"/>
    <mergeCell ref="C10:E10"/>
    <mergeCell ref="C11:E11"/>
  </mergeCells>
  <conditionalFormatting sqref="V54 V96">
    <cfRule type="expression" priority="1" dxfId="3" stopIfTrue="1">
      <formula>ABS($V$54)&gt;0.9</formula>
    </cfRule>
  </conditionalFormatting>
  <conditionalFormatting sqref="U54 U96">
    <cfRule type="expression" priority="2" dxfId="3"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Лист2">
    <tabColor indexed="40"/>
    <pageSetUpPr fitToPage="1"/>
  </sheetPr>
  <dimension ref="B1:AD67"/>
  <sheetViews>
    <sheetView tabSelected="1" zoomScaleSheetLayoutView="100" workbookViewId="0" topLeftCell="A1">
      <selection activeCell="Y64" sqref="Y64"/>
    </sheetView>
  </sheetViews>
  <sheetFormatPr defaultColWidth="9.140625" defaultRowHeight="15"/>
  <cols>
    <col min="1" max="2" width="0.85546875" style="38" customWidth="1"/>
    <col min="3" max="4" width="9.8515625" style="38" customWidth="1"/>
    <col min="5" max="5" width="15.7109375" style="38" customWidth="1"/>
    <col min="6" max="6" width="11.8515625" style="38" customWidth="1"/>
    <col min="7" max="8" width="2.00390625" style="38" customWidth="1"/>
    <col min="9" max="9" width="6.7109375" style="38" customWidth="1"/>
    <col min="10" max="10" width="2.8515625" style="38" customWidth="1"/>
    <col min="11" max="11" width="4.7109375" style="38" customWidth="1"/>
    <col min="12" max="12" width="3.421875" style="38" customWidth="1"/>
    <col min="13" max="13" width="1.28515625" style="55" customWidth="1"/>
    <col min="14" max="14" width="8.28125" style="38" customWidth="1"/>
    <col min="15" max="15" width="2.8515625" style="38" customWidth="1"/>
    <col min="16" max="16" width="4.7109375" style="38" customWidth="1"/>
    <col min="17" max="17" width="3.421875" style="38" customWidth="1"/>
    <col min="18" max="18" width="1.421875" style="38" customWidth="1"/>
    <col min="19" max="19" width="8.28125" style="38" customWidth="1"/>
    <col min="20" max="21" width="0.85546875" style="38" customWidth="1"/>
    <col min="22" max="22" width="18.7109375" style="38" bestFit="1" customWidth="1"/>
    <col min="23" max="23" width="4.140625" style="38" customWidth="1"/>
    <col min="24" max="16384" width="9.140625" style="38" customWidth="1"/>
  </cols>
  <sheetData>
    <row r="1" s="1" customFormat="1" ht="6" customHeight="1">
      <c r="M1" s="46"/>
    </row>
    <row r="2" spans="2:20" s="1" customFormat="1" ht="6" customHeight="1">
      <c r="B2" s="2"/>
      <c r="C2" s="3"/>
      <c r="D2" s="3"/>
      <c r="E2" s="3"/>
      <c r="F2" s="3"/>
      <c r="G2" s="3"/>
      <c r="H2" s="3"/>
      <c r="I2" s="4"/>
      <c r="J2" s="2"/>
      <c r="K2" s="2"/>
      <c r="L2" s="2"/>
      <c r="M2" s="52"/>
      <c r="N2" s="2"/>
      <c r="O2" s="2"/>
      <c r="P2" s="2"/>
      <c r="Q2" s="2"/>
      <c r="R2" s="2"/>
      <c r="S2" s="2"/>
      <c r="T2" s="2"/>
    </row>
    <row r="3" spans="2:20" s="1" customFormat="1" ht="84" customHeight="1">
      <c r="B3" s="2"/>
      <c r="C3" s="3"/>
      <c r="D3" s="3"/>
      <c r="E3" s="3"/>
      <c r="F3" s="3"/>
      <c r="G3" s="3"/>
      <c r="H3" s="3"/>
      <c r="I3" s="2"/>
      <c r="J3" s="2"/>
      <c r="K3" s="309" t="s">
        <v>265</v>
      </c>
      <c r="L3" s="309"/>
      <c r="M3" s="309"/>
      <c r="N3" s="309"/>
      <c r="O3" s="309"/>
      <c r="P3" s="309"/>
      <c r="Q3" s="309"/>
      <c r="R3" s="309"/>
      <c r="S3" s="309"/>
      <c r="T3" s="2"/>
    </row>
    <row r="4" spans="2:20" s="1" customFormat="1" ht="20.25" customHeight="1">
      <c r="B4" s="2"/>
      <c r="C4" s="2"/>
      <c r="D4" s="2"/>
      <c r="E4" s="2"/>
      <c r="F4" s="2"/>
      <c r="G4" s="2"/>
      <c r="H4" s="2"/>
      <c r="I4" s="2"/>
      <c r="J4" s="2"/>
      <c r="K4" s="2"/>
      <c r="L4" s="2"/>
      <c r="M4" s="52"/>
      <c r="N4" s="2"/>
      <c r="O4" s="2"/>
      <c r="P4" s="2"/>
      <c r="Q4" s="245" t="s">
        <v>266</v>
      </c>
      <c r="R4" s="245"/>
      <c r="S4" s="245"/>
      <c r="T4" s="2"/>
    </row>
    <row r="5" spans="2:20" s="1" customFormat="1" ht="29.25" customHeight="1">
      <c r="B5" s="2"/>
      <c r="C5" s="185" t="s">
        <v>84</v>
      </c>
      <c r="D5" s="185"/>
      <c r="E5" s="185"/>
      <c r="F5" s="185"/>
      <c r="G5" s="185"/>
      <c r="H5" s="185"/>
      <c r="I5" s="185"/>
      <c r="J5" s="185"/>
      <c r="K5" s="185"/>
      <c r="L5" s="185"/>
      <c r="M5" s="185"/>
      <c r="N5" s="185"/>
      <c r="O5" s="185"/>
      <c r="P5" s="185"/>
      <c r="Q5" s="185"/>
      <c r="R5" s="185"/>
      <c r="S5" s="185"/>
      <c r="T5" s="2"/>
    </row>
    <row r="6" spans="2:20" s="30" customFormat="1" ht="15" customHeight="1">
      <c r="B6" s="31"/>
      <c r="C6" s="47"/>
      <c r="D6" s="47"/>
      <c r="E6" s="48" t="s">
        <v>85</v>
      </c>
      <c r="F6" s="49" t="str">
        <f>'прил 1'!W9</f>
        <v>январь</v>
      </c>
      <c r="G6" s="50" t="s">
        <v>122</v>
      </c>
      <c r="H6" s="263" t="str">
        <f>'прил 1'!X9</f>
        <v>март</v>
      </c>
      <c r="I6" s="263"/>
      <c r="J6" s="262">
        <f>'прил 1'!I21</f>
        <v>43555</v>
      </c>
      <c r="K6" s="262"/>
      <c r="L6" s="262"/>
      <c r="M6" s="262"/>
      <c r="N6" s="262"/>
      <c r="O6" s="47"/>
      <c r="P6" s="51"/>
      <c r="Q6" s="51"/>
      <c r="R6" s="51"/>
      <c r="S6" s="51"/>
      <c r="T6" s="31"/>
    </row>
    <row r="7" spans="2:20" s="30" customFormat="1" ht="13.5">
      <c r="B7" s="31"/>
      <c r="C7" s="264"/>
      <c r="D7" s="265"/>
      <c r="E7" s="265"/>
      <c r="F7" s="265"/>
      <c r="G7" s="265"/>
      <c r="H7" s="265"/>
      <c r="I7" s="265"/>
      <c r="J7" s="31"/>
      <c r="K7" s="31"/>
      <c r="L7" s="31"/>
      <c r="M7" s="53"/>
      <c r="N7" s="31"/>
      <c r="O7" s="31"/>
      <c r="P7" s="31"/>
      <c r="Q7" s="31"/>
      <c r="R7" s="31"/>
      <c r="S7" s="31"/>
      <c r="T7" s="31"/>
    </row>
    <row r="8" spans="2:20" s="30" customFormat="1" ht="15" customHeight="1">
      <c r="B8" s="31"/>
      <c r="C8" s="251" t="s">
        <v>1</v>
      </c>
      <c r="D8" s="252"/>
      <c r="E8" s="253"/>
      <c r="F8" s="251" t="str">
        <f>IF('прил 1'!F8=0," ",'прил 1'!F8)</f>
        <v>ЗАО "Аварийный сервис для автолюбителей"</v>
      </c>
      <c r="G8" s="252"/>
      <c r="H8" s="252"/>
      <c r="I8" s="252"/>
      <c r="J8" s="252"/>
      <c r="K8" s="252"/>
      <c r="L8" s="252"/>
      <c r="M8" s="252"/>
      <c r="N8" s="252"/>
      <c r="O8" s="252"/>
      <c r="P8" s="252"/>
      <c r="Q8" s="252"/>
      <c r="R8" s="252"/>
      <c r="S8" s="253"/>
      <c r="T8" s="31"/>
    </row>
    <row r="9" spans="2:20" s="30" customFormat="1" ht="15" customHeight="1">
      <c r="B9" s="31"/>
      <c r="C9" s="251" t="s">
        <v>2</v>
      </c>
      <c r="D9" s="252"/>
      <c r="E9" s="253"/>
      <c r="F9" s="251">
        <f>IF('прил 1'!F9=0," ",'прил 1'!F9)</f>
        <v>100993744</v>
      </c>
      <c r="G9" s="252"/>
      <c r="H9" s="252"/>
      <c r="I9" s="252"/>
      <c r="J9" s="252"/>
      <c r="K9" s="252"/>
      <c r="L9" s="252"/>
      <c r="M9" s="252"/>
      <c r="N9" s="252"/>
      <c r="O9" s="252"/>
      <c r="P9" s="252"/>
      <c r="Q9" s="252"/>
      <c r="R9" s="252"/>
      <c r="S9" s="253"/>
      <c r="T9" s="31"/>
    </row>
    <row r="10" spans="2:20" s="30" customFormat="1" ht="15" customHeight="1">
      <c r="B10" s="31"/>
      <c r="C10" s="251" t="s">
        <v>3</v>
      </c>
      <c r="D10" s="252"/>
      <c r="E10" s="253"/>
      <c r="F10" s="251" t="str">
        <f>IF('прил 1'!F10=0," ",'прил 1'!F10)</f>
        <v>Издательство</v>
      </c>
      <c r="G10" s="252"/>
      <c r="H10" s="252"/>
      <c r="I10" s="252"/>
      <c r="J10" s="252"/>
      <c r="K10" s="252"/>
      <c r="L10" s="252"/>
      <c r="M10" s="252"/>
      <c r="N10" s="252"/>
      <c r="O10" s="252"/>
      <c r="P10" s="252"/>
      <c r="Q10" s="252"/>
      <c r="R10" s="252"/>
      <c r="S10" s="253"/>
      <c r="T10" s="31"/>
    </row>
    <row r="11" spans="2:20" s="30" customFormat="1" ht="15" customHeight="1">
      <c r="B11" s="31"/>
      <c r="C11" s="251" t="s">
        <v>4</v>
      </c>
      <c r="D11" s="252"/>
      <c r="E11" s="253"/>
      <c r="F11" s="251" t="str">
        <f>IF('прил 1'!F11=0," ",'прил 1'!F11)</f>
        <v>Закрытое акционерное общество</v>
      </c>
      <c r="G11" s="252"/>
      <c r="H11" s="252"/>
      <c r="I11" s="252"/>
      <c r="J11" s="252"/>
      <c r="K11" s="252"/>
      <c r="L11" s="252"/>
      <c r="M11" s="252"/>
      <c r="N11" s="252"/>
      <c r="O11" s="252"/>
      <c r="P11" s="252"/>
      <c r="Q11" s="252"/>
      <c r="R11" s="252"/>
      <c r="S11" s="253"/>
      <c r="T11" s="31"/>
    </row>
    <row r="12" spans="2:20" s="30" customFormat="1" ht="15" customHeight="1">
      <c r="B12" s="31"/>
      <c r="C12" s="251" t="s">
        <v>5</v>
      </c>
      <c r="D12" s="252"/>
      <c r="E12" s="253"/>
      <c r="F12" s="251" t="str">
        <f>IF('прил 1'!F12=0," ",'прил 1'!F12)</f>
        <v> </v>
      </c>
      <c r="G12" s="252"/>
      <c r="H12" s="252"/>
      <c r="I12" s="252"/>
      <c r="J12" s="252"/>
      <c r="K12" s="252"/>
      <c r="L12" s="252"/>
      <c r="M12" s="252"/>
      <c r="N12" s="252"/>
      <c r="O12" s="252"/>
      <c r="P12" s="252"/>
      <c r="Q12" s="252"/>
      <c r="R12" s="252"/>
      <c r="S12" s="253"/>
      <c r="T12" s="31"/>
    </row>
    <row r="13" spans="2:20" s="30" customFormat="1" ht="15" customHeight="1">
      <c r="B13" s="31"/>
      <c r="C13" s="251" t="s">
        <v>6</v>
      </c>
      <c r="D13" s="252"/>
      <c r="E13" s="253"/>
      <c r="F13" s="251" t="str">
        <f>IF('прил 1'!F13=0," ",'прил 1'!F13)</f>
        <v>тыс. руб.</v>
      </c>
      <c r="G13" s="252"/>
      <c r="H13" s="252"/>
      <c r="I13" s="252"/>
      <c r="J13" s="252"/>
      <c r="K13" s="252"/>
      <c r="L13" s="252"/>
      <c r="M13" s="252"/>
      <c r="N13" s="252"/>
      <c r="O13" s="252"/>
      <c r="P13" s="252"/>
      <c r="Q13" s="252"/>
      <c r="R13" s="252"/>
      <c r="S13" s="253"/>
      <c r="T13" s="31"/>
    </row>
    <row r="14" spans="2:20" s="30" customFormat="1" ht="13.5">
      <c r="B14" s="31"/>
      <c r="C14" s="251" t="s">
        <v>7</v>
      </c>
      <c r="D14" s="252"/>
      <c r="E14" s="253"/>
      <c r="F14" s="251" t="str">
        <f>IF('прил 1'!F14=0," ",'прил 1'!F14)</f>
        <v>220114 г. Минск, пр-т Независимости 143/1-114</v>
      </c>
      <c r="G14" s="252"/>
      <c r="H14" s="252"/>
      <c r="I14" s="252"/>
      <c r="J14" s="252"/>
      <c r="K14" s="252"/>
      <c r="L14" s="252"/>
      <c r="M14" s="252"/>
      <c r="N14" s="252"/>
      <c r="O14" s="252"/>
      <c r="P14" s="252"/>
      <c r="Q14" s="252"/>
      <c r="R14" s="252"/>
      <c r="S14" s="253"/>
      <c r="T14" s="31"/>
    </row>
    <row r="15" spans="2:20" s="1" customFormat="1" ht="15">
      <c r="B15" s="2"/>
      <c r="C15" s="2"/>
      <c r="D15" s="2"/>
      <c r="E15" s="2"/>
      <c r="F15" s="2"/>
      <c r="G15" s="2"/>
      <c r="H15" s="2"/>
      <c r="I15" s="2"/>
      <c r="J15" s="2"/>
      <c r="K15" s="2"/>
      <c r="L15" s="2"/>
      <c r="M15" s="52"/>
      <c r="N15" s="2"/>
      <c r="O15" s="2"/>
      <c r="P15" s="2"/>
      <c r="Q15" s="2"/>
      <c r="R15" s="2"/>
      <c r="S15" s="2"/>
      <c r="T15" s="2"/>
    </row>
    <row r="16" spans="2:20" s="30" customFormat="1" ht="27">
      <c r="B16" s="31"/>
      <c r="C16" s="283" t="s">
        <v>86</v>
      </c>
      <c r="D16" s="284"/>
      <c r="E16" s="284"/>
      <c r="F16" s="284"/>
      <c r="G16" s="284"/>
      <c r="H16" s="285"/>
      <c r="I16" s="260" t="s">
        <v>12</v>
      </c>
      <c r="J16" s="70" t="s">
        <v>87</v>
      </c>
      <c r="K16" s="277" t="str">
        <f>F6</f>
        <v>январь</v>
      </c>
      <c r="L16" s="277"/>
      <c r="M16" s="71" t="s">
        <v>122</v>
      </c>
      <c r="N16" s="72" t="str">
        <f>H6</f>
        <v>март</v>
      </c>
      <c r="O16" s="70" t="s">
        <v>87</v>
      </c>
      <c r="P16" s="277" t="str">
        <f>F6</f>
        <v>январь</v>
      </c>
      <c r="Q16" s="277"/>
      <c r="R16" s="73" t="s">
        <v>122</v>
      </c>
      <c r="S16" s="74" t="str">
        <f>H6</f>
        <v>март</v>
      </c>
      <c r="T16" s="31"/>
    </row>
    <row r="17" spans="2:20" s="30" customFormat="1" ht="13.5">
      <c r="B17" s="31"/>
      <c r="C17" s="286"/>
      <c r="D17" s="287"/>
      <c r="E17" s="287"/>
      <c r="F17" s="287"/>
      <c r="G17" s="287"/>
      <c r="H17" s="288"/>
      <c r="I17" s="261"/>
      <c r="J17" s="278">
        <f>J6</f>
        <v>43555</v>
      </c>
      <c r="K17" s="279"/>
      <c r="L17" s="279"/>
      <c r="M17" s="279"/>
      <c r="N17" s="279"/>
      <c r="O17" s="278">
        <f>DATE(YEAR(J17),MONTH(0),DAY(0))</f>
        <v>43465</v>
      </c>
      <c r="P17" s="279"/>
      <c r="Q17" s="279"/>
      <c r="R17" s="279"/>
      <c r="S17" s="307"/>
      <c r="T17" s="31"/>
    </row>
    <row r="18" spans="2:20" s="30" customFormat="1" ht="13.5">
      <c r="B18" s="31"/>
      <c r="C18" s="289">
        <v>1</v>
      </c>
      <c r="D18" s="290"/>
      <c r="E18" s="290"/>
      <c r="F18" s="290"/>
      <c r="G18" s="290"/>
      <c r="H18" s="291"/>
      <c r="I18" s="32">
        <v>2</v>
      </c>
      <c r="J18" s="289">
        <v>3</v>
      </c>
      <c r="K18" s="290"/>
      <c r="L18" s="290"/>
      <c r="M18" s="290"/>
      <c r="N18" s="291"/>
      <c r="O18" s="289">
        <v>4</v>
      </c>
      <c r="P18" s="290"/>
      <c r="Q18" s="290"/>
      <c r="R18" s="290"/>
      <c r="S18" s="291"/>
      <c r="T18" s="31"/>
    </row>
    <row r="19" spans="2:22" s="30" customFormat="1" ht="13.5">
      <c r="B19" s="31"/>
      <c r="C19" s="280" t="s">
        <v>88</v>
      </c>
      <c r="D19" s="281"/>
      <c r="E19" s="281"/>
      <c r="F19" s="281"/>
      <c r="G19" s="281"/>
      <c r="H19" s="282"/>
      <c r="I19" s="33" t="s">
        <v>89</v>
      </c>
      <c r="J19" s="269">
        <v>858</v>
      </c>
      <c r="K19" s="270"/>
      <c r="L19" s="270"/>
      <c r="M19" s="270"/>
      <c r="N19" s="271"/>
      <c r="O19" s="269">
        <v>710</v>
      </c>
      <c r="P19" s="270"/>
      <c r="Q19" s="270"/>
      <c r="R19" s="270"/>
      <c r="S19" s="271"/>
      <c r="T19" s="31"/>
      <c r="V19" s="60" t="s">
        <v>276</v>
      </c>
    </row>
    <row r="20" spans="2:22" s="30" customFormat="1" ht="27" customHeight="1">
      <c r="B20" s="31"/>
      <c r="C20" s="251" t="s">
        <v>90</v>
      </c>
      <c r="D20" s="252"/>
      <c r="E20" s="252"/>
      <c r="F20" s="252"/>
      <c r="G20" s="252"/>
      <c r="H20" s="253"/>
      <c r="I20" s="34" t="s">
        <v>91</v>
      </c>
      <c r="J20" s="254">
        <v>472</v>
      </c>
      <c r="K20" s="255"/>
      <c r="L20" s="255"/>
      <c r="M20" s="255"/>
      <c r="N20" s="256"/>
      <c r="O20" s="254">
        <v>470</v>
      </c>
      <c r="P20" s="255"/>
      <c r="Q20" s="255"/>
      <c r="R20" s="255"/>
      <c r="S20" s="256"/>
      <c r="T20" s="31"/>
      <c r="V20" s="60" t="s">
        <v>272</v>
      </c>
    </row>
    <row r="21" spans="2:20" s="30" customFormat="1" ht="13.5">
      <c r="B21" s="31"/>
      <c r="C21" s="251" t="s">
        <v>259</v>
      </c>
      <c r="D21" s="252"/>
      <c r="E21" s="252"/>
      <c r="F21" s="252"/>
      <c r="G21" s="252"/>
      <c r="H21" s="253"/>
      <c r="I21" s="34" t="s">
        <v>92</v>
      </c>
      <c r="J21" s="274">
        <f>J19-J20</f>
        <v>386</v>
      </c>
      <c r="K21" s="275"/>
      <c r="L21" s="275"/>
      <c r="M21" s="275"/>
      <c r="N21" s="276"/>
      <c r="O21" s="274">
        <f>O19-O20</f>
        <v>240</v>
      </c>
      <c r="P21" s="275"/>
      <c r="Q21" s="275"/>
      <c r="R21" s="275"/>
      <c r="S21" s="276"/>
      <c r="T21" s="31"/>
    </row>
    <row r="22" spans="2:22" s="30" customFormat="1" ht="13.5">
      <c r="B22" s="31"/>
      <c r="C22" s="251" t="s">
        <v>93</v>
      </c>
      <c r="D22" s="252"/>
      <c r="E22" s="252"/>
      <c r="F22" s="252"/>
      <c r="G22" s="252"/>
      <c r="H22" s="253"/>
      <c r="I22" s="34" t="s">
        <v>94</v>
      </c>
      <c r="J22" s="254"/>
      <c r="K22" s="255"/>
      <c r="L22" s="255"/>
      <c r="M22" s="255"/>
      <c r="N22" s="256"/>
      <c r="O22" s="254"/>
      <c r="P22" s="255"/>
      <c r="Q22" s="255"/>
      <c r="R22" s="255"/>
      <c r="S22" s="256"/>
      <c r="T22" s="31"/>
      <c r="V22" s="60" t="s">
        <v>273</v>
      </c>
    </row>
    <row r="23" spans="2:22" s="30" customFormat="1" ht="13.5">
      <c r="B23" s="31"/>
      <c r="C23" s="251" t="s">
        <v>95</v>
      </c>
      <c r="D23" s="252"/>
      <c r="E23" s="252"/>
      <c r="F23" s="252"/>
      <c r="G23" s="252"/>
      <c r="H23" s="253"/>
      <c r="I23" s="34" t="s">
        <v>96</v>
      </c>
      <c r="J23" s="254"/>
      <c r="K23" s="255"/>
      <c r="L23" s="255"/>
      <c r="M23" s="255"/>
      <c r="N23" s="256"/>
      <c r="O23" s="254"/>
      <c r="P23" s="255"/>
      <c r="Q23" s="255"/>
      <c r="R23" s="255"/>
      <c r="S23" s="256"/>
      <c r="T23" s="31"/>
      <c r="V23" s="60" t="s">
        <v>274</v>
      </c>
    </row>
    <row r="24" spans="2:20" s="30" customFormat="1" ht="27" customHeight="1">
      <c r="B24" s="31"/>
      <c r="C24" s="251" t="s">
        <v>260</v>
      </c>
      <c r="D24" s="252"/>
      <c r="E24" s="252"/>
      <c r="F24" s="252"/>
      <c r="G24" s="252"/>
      <c r="H24" s="253"/>
      <c r="I24" s="34" t="s">
        <v>97</v>
      </c>
      <c r="J24" s="274">
        <f>J21-J22-J23</f>
        <v>386</v>
      </c>
      <c r="K24" s="275"/>
      <c r="L24" s="275"/>
      <c r="M24" s="275"/>
      <c r="N24" s="276"/>
      <c r="O24" s="274">
        <f>O21-O22-O23</f>
        <v>240</v>
      </c>
      <c r="P24" s="275"/>
      <c r="Q24" s="275"/>
      <c r="R24" s="275"/>
      <c r="S24" s="276"/>
      <c r="T24" s="31"/>
    </row>
    <row r="25" spans="2:22" s="30" customFormat="1" ht="13.5">
      <c r="B25" s="31"/>
      <c r="C25" s="251" t="s">
        <v>98</v>
      </c>
      <c r="D25" s="252"/>
      <c r="E25" s="252"/>
      <c r="F25" s="252"/>
      <c r="G25" s="252"/>
      <c r="H25" s="253"/>
      <c r="I25" s="34" t="s">
        <v>99</v>
      </c>
      <c r="J25" s="257"/>
      <c r="K25" s="258"/>
      <c r="L25" s="258"/>
      <c r="M25" s="258"/>
      <c r="N25" s="259"/>
      <c r="O25" s="257"/>
      <c r="P25" s="258"/>
      <c r="Q25" s="258"/>
      <c r="R25" s="258"/>
      <c r="S25" s="259"/>
      <c r="T25" s="31"/>
      <c r="V25" s="60" t="s">
        <v>275</v>
      </c>
    </row>
    <row r="26" spans="2:22" s="30" customFormat="1" ht="13.5">
      <c r="B26" s="31"/>
      <c r="C26" s="251" t="s">
        <v>100</v>
      </c>
      <c r="D26" s="252"/>
      <c r="E26" s="252"/>
      <c r="F26" s="252"/>
      <c r="G26" s="252"/>
      <c r="H26" s="253"/>
      <c r="I26" s="34" t="s">
        <v>101</v>
      </c>
      <c r="J26" s="254"/>
      <c r="K26" s="255"/>
      <c r="L26" s="255"/>
      <c r="M26" s="255"/>
      <c r="N26" s="256"/>
      <c r="O26" s="254"/>
      <c r="P26" s="255"/>
      <c r="Q26" s="255"/>
      <c r="R26" s="255"/>
      <c r="S26" s="256"/>
      <c r="T26" s="31"/>
      <c r="V26" s="60" t="s">
        <v>277</v>
      </c>
    </row>
    <row r="27" spans="2:20" s="30" customFormat="1" ht="13.5">
      <c r="B27" s="31"/>
      <c r="C27" s="251" t="s">
        <v>261</v>
      </c>
      <c r="D27" s="252"/>
      <c r="E27" s="252"/>
      <c r="F27" s="252"/>
      <c r="G27" s="252"/>
      <c r="H27" s="253"/>
      <c r="I27" s="34" t="s">
        <v>102</v>
      </c>
      <c r="J27" s="274">
        <f>J24+J25-J26</f>
        <v>386</v>
      </c>
      <c r="K27" s="275"/>
      <c r="L27" s="275"/>
      <c r="M27" s="275"/>
      <c r="N27" s="276"/>
      <c r="O27" s="274">
        <f>O24+O25-O26</f>
        <v>240</v>
      </c>
      <c r="P27" s="275"/>
      <c r="Q27" s="275"/>
      <c r="R27" s="275"/>
      <c r="S27" s="276"/>
      <c r="T27" s="31"/>
    </row>
    <row r="28" spans="2:22" s="30" customFormat="1" ht="13.5">
      <c r="B28" s="31"/>
      <c r="C28" s="272" t="s">
        <v>103</v>
      </c>
      <c r="D28" s="273"/>
      <c r="E28" s="273"/>
      <c r="F28" s="273"/>
      <c r="G28" s="273"/>
      <c r="H28" s="306"/>
      <c r="I28" s="35">
        <v>100</v>
      </c>
      <c r="J28" s="296">
        <f>SUM(J30:N33)</f>
        <v>118</v>
      </c>
      <c r="K28" s="297"/>
      <c r="L28" s="297"/>
      <c r="M28" s="297"/>
      <c r="N28" s="298"/>
      <c r="O28" s="296">
        <f>SUM(O30:S33)</f>
        <v>137</v>
      </c>
      <c r="P28" s="297"/>
      <c r="Q28" s="297"/>
      <c r="R28" s="297"/>
      <c r="S28" s="298"/>
      <c r="T28" s="31"/>
      <c r="V28" s="60" t="s">
        <v>278</v>
      </c>
    </row>
    <row r="29" spans="2:22" s="30" customFormat="1" ht="13.5">
      <c r="B29" s="31"/>
      <c r="C29" s="272" t="s">
        <v>66</v>
      </c>
      <c r="D29" s="273"/>
      <c r="E29" s="273"/>
      <c r="F29" s="273"/>
      <c r="G29" s="273"/>
      <c r="H29" s="273"/>
      <c r="I29" s="35"/>
      <c r="J29" s="297"/>
      <c r="K29" s="297"/>
      <c r="L29" s="297"/>
      <c r="M29" s="297"/>
      <c r="N29" s="297"/>
      <c r="O29" s="296"/>
      <c r="P29" s="297"/>
      <c r="Q29" s="297"/>
      <c r="R29" s="297"/>
      <c r="S29" s="298"/>
      <c r="T29" s="31"/>
      <c r="V29" s="68"/>
    </row>
    <row r="30" spans="2:22" s="30" customFormat="1" ht="27" customHeight="1">
      <c r="B30" s="31"/>
      <c r="C30" s="280" t="s">
        <v>104</v>
      </c>
      <c r="D30" s="281"/>
      <c r="E30" s="281"/>
      <c r="F30" s="281"/>
      <c r="G30" s="281"/>
      <c r="H30" s="281"/>
      <c r="I30" s="36">
        <v>101</v>
      </c>
      <c r="J30" s="270">
        <v>63</v>
      </c>
      <c r="K30" s="270"/>
      <c r="L30" s="270"/>
      <c r="M30" s="270"/>
      <c r="N30" s="270"/>
      <c r="O30" s="269"/>
      <c r="P30" s="270"/>
      <c r="Q30" s="270"/>
      <c r="R30" s="270"/>
      <c r="S30" s="271"/>
      <c r="T30" s="31"/>
      <c r="V30" s="68"/>
    </row>
    <row r="31" spans="2:22" s="30" customFormat="1" ht="27" customHeight="1">
      <c r="B31" s="31"/>
      <c r="C31" s="280" t="s">
        <v>258</v>
      </c>
      <c r="D31" s="281"/>
      <c r="E31" s="281"/>
      <c r="F31" s="281"/>
      <c r="G31" s="281"/>
      <c r="H31" s="282"/>
      <c r="I31" s="36">
        <v>102</v>
      </c>
      <c r="J31" s="269">
        <v>15</v>
      </c>
      <c r="K31" s="270"/>
      <c r="L31" s="270"/>
      <c r="M31" s="270"/>
      <c r="N31" s="271"/>
      <c r="O31" s="269">
        <v>137</v>
      </c>
      <c r="P31" s="270"/>
      <c r="Q31" s="270"/>
      <c r="R31" s="270"/>
      <c r="S31" s="271"/>
      <c r="T31" s="31"/>
      <c r="V31" s="69"/>
    </row>
    <row r="32" spans="2:22" s="30" customFormat="1" ht="13.5">
      <c r="B32" s="31"/>
      <c r="C32" s="251" t="s">
        <v>105</v>
      </c>
      <c r="D32" s="252"/>
      <c r="E32" s="252"/>
      <c r="F32" s="252"/>
      <c r="G32" s="252"/>
      <c r="H32" s="253"/>
      <c r="I32" s="37">
        <v>103</v>
      </c>
      <c r="J32" s="257">
        <v>1</v>
      </c>
      <c r="K32" s="258"/>
      <c r="L32" s="258"/>
      <c r="M32" s="258"/>
      <c r="N32" s="259"/>
      <c r="O32" s="257"/>
      <c r="P32" s="258"/>
      <c r="Q32" s="258"/>
      <c r="R32" s="258"/>
      <c r="S32" s="259"/>
      <c r="T32" s="31"/>
      <c r="V32" s="69"/>
    </row>
    <row r="33" spans="2:22" s="30" customFormat="1" ht="13.5">
      <c r="B33" s="31"/>
      <c r="C33" s="251" t="s">
        <v>106</v>
      </c>
      <c r="D33" s="252"/>
      <c r="E33" s="252"/>
      <c r="F33" s="252"/>
      <c r="G33" s="252"/>
      <c r="H33" s="253"/>
      <c r="I33" s="37">
        <v>104</v>
      </c>
      <c r="J33" s="257">
        <v>39</v>
      </c>
      <c r="K33" s="258"/>
      <c r="L33" s="258"/>
      <c r="M33" s="258"/>
      <c r="N33" s="259"/>
      <c r="O33" s="257"/>
      <c r="P33" s="258"/>
      <c r="Q33" s="258"/>
      <c r="R33" s="258"/>
      <c r="S33" s="259"/>
      <c r="T33" s="31"/>
      <c r="V33" s="69"/>
    </row>
    <row r="34" spans="2:22" s="30" customFormat="1" ht="13.5">
      <c r="B34" s="31"/>
      <c r="C34" s="251" t="s">
        <v>107</v>
      </c>
      <c r="D34" s="252"/>
      <c r="E34" s="252"/>
      <c r="F34" s="252"/>
      <c r="G34" s="252"/>
      <c r="H34" s="253"/>
      <c r="I34" s="37">
        <v>110</v>
      </c>
      <c r="J34" s="303">
        <f>SUM(J36:N37)</f>
        <v>48</v>
      </c>
      <c r="K34" s="304"/>
      <c r="L34" s="304"/>
      <c r="M34" s="304"/>
      <c r="N34" s="305"/>
      <c r="O34" s="303">
        <f>SUM(O36:S37)</f>
        <v>62</v>
      </c>
      <c r="P34" s="304"/>
      <c r="Q34" s="304"/>
      <c r="R34" s="304"/>
      <c r="S34" s="305"/>
      <c r="T34" s="31"/>
      <c r="V34" s="60" t="s">
        <v>279</v>
      </c>
    </row>
    <row r="35" spans="2:22" s="30" customFormat="1" ht="13.5">
      <c r="B35" s="31"/>
      <c r="C35" s="272" t="s">
        <v>66</v>
      </c>
      <c r="D35" s="273"/>
      <c r="E35" s="273"/>
      <c r="F35" s="273"/>
      <c r="G35" s="273"/>
      <c r="H35" s="273"/>
      <c r="I35" s="91"/>
      <c r="J35" s="296"/>
      <c r="K35" s="297"/>
      <c r="L35" s="297"/>
      <c r="M35" s="297"/>
      <c r="N35" s="298"/>
      <c r="O35" s="297"/>
      <c r="P35" s="297"/>
      <c r="Q35" s="297"/>
      <c r="R35" s="297"/>
      <c r="S35" s="298"/>
      <c r="T35" s="31"/>
      <c r="V35" s="68"/>
    </row>
    <row r="36" spans="2:22" s="30" customFormat="1" ht="27" customHeight="1">
      <c r="B36" s="31"/>
      <c r="C36" s="280" t="s">
        <v>108</v>
      </c>
      <c r="D36" s="281"/>
      <c r="E36" s="281"/>
      <c r="F36" s="281"/>
      <c r="G36" s="281"/>
      <c r="H36" s="281"/>
      <c r="I36" s="92">
        <v>111</v>
      </c>
      <c r="J36" s="248">
        <v>48</v>
      </c>
      <c r="K36" s="249"/>
      <c r="L36" s="249"/>
      <c r="M36" s="249"/>
      <c r="N36" s="250"/>
      <c r="O36" s="249">
        <v>1</v>
      </c>
      <c r="P36" s="249"/>
      <c r="Q36" s="249"/>
      <c r="R36" s="249"/>
      <c r="S36" s="250"/>
      <c r="T36" s="31"/>
      <c r="V36" s="68"/>
    </row>
    <row r="37" spans="2:22" s="30" customFormat="1" ht="13.5">
      <c r="B37" s="31"/>
      <c r="C37" s="280" t="s">
        <v>109</v>
      </c>
      <c r="D37" s="281"/>
      <c r="E37" s="281"/>
      <c r="F37" s="281"/>
      <c r="G37" s="281"/>
      <c r="H37" s="282"/>
      <c r="I37" s="36">
        <v>112</v>
      </c>
      <c r="J37" s="248"/>
      <c r="K37" s="249"/>
      <c r="L37" s="249"/>
      <c r="M37" s="249"/>
      <c r="N37" s="250"/>
      <c r="O37" s="248">
        <v>61</v>
      </c>
      <c r="P37" s="249"/>
      <c r="Q37" s="249"/>
      <c r="R37" s="249"/>
      <c r="S37" s="250"/>
      <c r="T37" s="31"/>
      <c r="V37" s="69"/>
    </row>
    <row r="38" spans="2:22" s="30" customFormat="1" ht="13.5">
      <c r="B38" s="31"/>
      <c r="C38" s="251" t="s">
        <v>110</v>
      </c>
      <c r="D38" s="252"/>
      <c r="E38" s="252"/>
      <c r="F38" s="252"/>
      <c r="G38" s="252"/>
      <c r="H38" s="253"/>
      <c r="I38" s="37">
        <v>120</v>
      </c>
      <c r="J38" s="274">
        <f>SUM(J40:N41)</f>
        <v>1</v>
      </c>
      <c r="K38" s="275"/>
      <c r="L38" s="275"/>
      <c r="M38" s="275"/>
      <c r="N38" s="276"/>
      <c r="O38" s="274">
        <f>SUM(O40:S41)</f>
        <v>1</v>
      </c>
      <c r="P38" s="275"/>
      <c r="Q38" s="275"/>
      <c r="R38" s="275"/>
      <c r="S38" s="276"/>
      <c r="T38" s="31"/>
      <c r="V38" s="60" t="s">
        <v>278</v>
      </c>
    </row>
    <row r="39" spans="2:22" s="30" customFormat="1" ht="13.5">
      <c r="B39" s="31"/>
      <c r="C39" s="272" t="s">
        <v>66</v>
      </c>
      <c r="D39" s="273"/>
      <c r="E39" s="273"/>
      <c r="F39" s="273"/>
      <c r="G39" s="273"/>
      <c r="H39" s="273"/>
      <c r="I39" s="35"/>
      <c r="J39" s="297"/>
      <c r="K39" s="297"/>
      <c r="L39" s="297"/>
      <c r="M39" s="297"/>
      <c r="N39" s="297"/>
      <c r="O39" s="296"/>
      <c r="P39" s="297"/>
      <c r="Q39" s="297"/>
      <c r="R39" s="297"/>
      <c r="S39" s="298"/>
      <c r="T39" s="31"/>
      <c r="V39" s="68"/>
    </row>
    <row r="40" spans="2:22" s="30" customFormat="1" ht="13.5">
      <c r="B40" s="31"/>
      <c r="C40" s="280" t="s">
        <v>111</v>
      </c>
      <c r="D40" s="281"/>
      <c r="E40" s="281"/>
      <c r="F40" s="281"/>
      <c r="G40" s="281"/>
      <c r="H40" s="281"/>
      <c r="I40" s="36">
        <v>121</v>
      </c>
      <c r="J40" s="270"/>
      <c r="K40" s="270"/>
      <c r="L40" s="270"/>
      <c r="M40" s="270"/>
      <c r="N40" s="270"/>
      <c r="O40" s="269"/>
      <c r="P40" s="270"/>
      <c r="Q40" s="270"/>
      <c r="R40" s="270"/>
      <c r="S40" s="271"/>
      <c r="T40" s="31"/>
      <c r="V40" s="68"/>
    </row>
    <row r="41" spans="2:22" s="30" customFormat="1" ht="13.5">
      <c r="B41" s="31"/>
      <c r="C41" s="280" t="s">
        <v>112</v>
      </c>
      <c r="D41" s="281"/>
      <c r="E41" s="281"/>
      <c r="F41" s="281"/>
      <c r="G41" s="281"/>
      <c r="H41" s="282"/>
      <c r="I41" s="36">
        <v>122</v>
      </c>
      <c r="J41" s="269">
        <v>1</v>
      </c>
      <c r="K41" s="270"/>
      <c r="L41" s="270"/>
      <c r="M41" s="270"/>
      <c r="N41" s="271"/>
      <c r="O41" s="269">
        <v>1</v>
      </c>
      <c r="P41" s="270"/>
      <c r="Q41" s="270"/>
      <c r="R41" s="270"/>
      <c r="S41" s="271"/>
      <c r="T41" s="31"/>
      <c r="V41" s="69"/>
    </row>
    <row r="42" spans="2:22" s="30" customFormat="1" ht="13.5">
      <c r="B42" s="31"/>
      <c r="C42" s="251" t="s">
        <v>113</v>
      </c>
      <c r="D42" s="252"/>
      <c r="E42" s="252"/>
      <c r="F42" s="252"/>
      <c r="G42" s="252"/>
      <c r="H42" s="253"/>
      <c r="I42" s="37">
        <v>130</v>
      </c>
      <c r="J42" s="300">
        <f>SUM(J44:N46)</f>
        <v>0</v>
      </c>
      <c r="K42" s="301"/>
      <c r="L42" s="301"/>
      <c r="M42" s="301"/>
      <c r="N42" s="302"/>
      <c r="O42" s="300">
        <f>SUM(O44:S46)</f>
        <v>0</v>
      </c>
      <c r="P42" s="301"/>
      <c r="Q42" s="301"/>
      <c r="R42" s="301"/>
      <c r="S42" s="302"/>
      <c r="T42" s="31"/>
      <c r="V42" s="60" t="s">
        <v>279</v>
      </c>
    </row>
    <row r="43" spans="2:22" s="30" customFormat="1" ht="13.5" customHeight="1">
      <c r="B43" s="31"/>
      <c r="C43" s="272" t="s">
        <v>66</v>
      </c>
      <c r="D43" s="273"/>
      <c r="E43" s="273"/>
      <c r="F43" s="273"/>
      <c r="G43" s="273"/>
      <c r="H43" s="273"/>
      <c r="I43" s="91"/>
      <c r="J43" s="296"/>
      <c r="K43" s="297"/>
      <c r="L43" s="297"/>
      <c r="M43" s="297"/>
      <c r="N43" s="297"/>
      <c r="O43" s="296"/>
      <c r="P43" s="297"/>
      <c r="Q43" s="297"/>
      <c r="R43" s="297"/>
      <c r="S43" s="298"/>
      <c r="T43" s="31"/>
      <c r="V43" s="68"/>
    </row>
    <row r="44" spans="2:22" s="30" customFormat="1" ht="13.5">
      <c r="B44" s="31"/>
      <c r="C44" s="280" t="s">
        <v>114</v>
      </c>
      <c r="D44" s="281"/>
      <c r="E44" s="281"/>
      <c r="F44" s="281"/>
      <c r="G44" s="281"/>
      <c r="H44" s="281"/>
      <c r="I44" s="92">
        <v>131</v>
      </c>
      <c r="J44" s="248"/>
      <c r="K44" s="249"/>
      <c r="L44" s="249"/>
      <c r="M44" s="249"/>
      <c r="N44" s="249"/>
      <c r="O44" s="248"/>
      <c r="P44" s="249"/>
      <c r="Q44" s="249"/>
      <c r="R44" s="249"/>
      <c r="S44" s="250"/>
      <c r="T44" s="31"/>
      <c r="V44" s="68"/>
    </row>
    <row r="45" spans="2:22" s="30" customFormat="1" ht="13.5">
      <c r="B45" s="31"/>
      <c r="C45" s="251" t="s">
        <v>111</v>
      </c>
      <c r="D45" s="252"/>
      <c r="E45" s="252"/>
      <c r="F45" s="252"/>
      <c r="G45" s="252"/>
      <c r="H45" s="253"/>
      <c r="I45" s="37">
        <v>132</v>
      </c>
      <c r="J45" s="248"/>
      <c r="K45" s="249"/>
      <c r="L45" s="249"/>
      <c r="M45" s="249"/>
      <c r="N45" s="250"/>
      <c r="O45" s="248"/>
      <c r="P45" s="249"/>
      <c r="Q45" s="249"/>
      <c r="R45" s="249"/>
      <c r="S45" s="250"/>
      <c r="T45" s="31"/>
      <c r="V45" s="69"/>
    </row>
    <row r="46" spans="2:22" s="30" customFormat="1" ht="13.5">
      <c r="B46" s="31"/>
      <c r="C46" s="251" t="s">
        <v>115</v>
      </c>
      <c r="D46" s="252"/>
      <c r="E46" s="252"/>
      <c r="F46" s="252"/>
      <c r="G46" s="252"/>
      <c r="H46" s="253"/>
      <c r="I46" s="37">
        <v>133</v>
      </c>
      <c r="J46" s="254"/>
      <c r="K46" s="255"/>
      <c r="L46" s="255"/>
      <c r="M46" s="255"/>
      <c r="N46" s="256"/>
      <c r="O46" s="254"/>
      <c r="P46" s="255"/>
      <c r="Q46" s="255"/>
      <c r="R46" s="255"/>
      <c r="S46" s="256"/>
      <c r="T46" s="31"/>
      <c r="V46" s="69"/>
    </row>
    <row r="47" spans="2:22" s="30" customFormat="1" ht="27.75" customHeight="1">
      <c r="B47" s="31"/>
      <c r="C47" s="251" t="s">
        <v>262</v>
      </c>
      <c r="D47" s="252"/>
      <c r="E47" s="252"/>
      <c r="F47" s="252"/>
      <c r="G47" s="252"/>
      <c r="H47" s="253"/>
      <c r="I47" s="37">
        <v>140</v>
      </c>
      <c r="J47" s="293">
        <f>J28-J34+J38-J42</f>
        <v>71</v>
      </c>
      <c r="K47" s="294"/>
      <c r="L47" s="294"/>
      <c r="M47" s="294"/>
      <c r="N47" s="295"/>
      <c r="O47" s="293">
        <f>O28-O34+O38-O42</f>
        <v>76</v>
      </c>
      <c r="P47" s="294"/>
      <c r="Q47" s="294"/>
      <c r="R47" s="294"/>
      <c r="S47" s="295"/>
      <c r="T47" s="31"/>
      <c r="V47" s="69"/>
    </row>
    <row r="48" spans="2:20" s="30" customFormat="1" ht="13.5">
      <c r="B48" s="31"/>
      <c r="C48" s="251" t="s">
        <v>263</v>
      </c>
      <c r="D48" s="252"/>
      <c r="E48" s="252"/>
      <c r="F48" s="252"/>
      <c r="G48" s="252"/>
      <c r="H48" s="253"/>
      <c r="I48" s="37">
        <v>150</v>
      </c>
      <c r="J48" s="274">
        <f>J27+J47</f>
        <v>457</v>
      </c>
      <c r="K48" s="275"/>
      <c r="L48" s="275"/>
      <c r="M48" s="275"/>
      <c r="N48" s="276"/>
      <c r="O48" s="274">
        <f>O27+O47</f>
        <v>316</v>
      </c>
      <c r="P48" s="275"/>
      <c r="Q48" s="275"/>
      <c r="R48" s="275"/>
      <c r="S48" s="276"/>
      <c r="T48" s="31"/>
    </row>
    <row r="49" spans="2:22" s="30" customFormat="1" ht="13.5">
      <c r="B49" s="31"/>
      <c r="C49" s="251" t="s">
        <v>178</v>
      </c>
      <c r="D49" s="252"/>
      <c r="E49" s="252"/>
      <c r="F49" s="252"/>
      <c r="G49" s="252"/>
      <c r="H49" s="253"/>
      <c r="I49" s="37">
        <v>160</v>
      </c>
      <c r="J49" s="248">
        <v>75</v>
      </c>
      <c r="K49" s="249"/>
      <c r="L49" s="249"/>
      <c r="M49" s="249"/>
      <c r="N49" s="250"/>
      <c r="O49" s="248">
        <v>31</v>
      </c>
      <c r="P49" s="249"/>
      <c r="Q49" s="249"/>
      <c r="R49" s="249"/>
      <c r="S49" s="250"/>
      <c r="T49" s="31"/>
      <c r="V49" s="60" t="s">
        <v>280</v>
      </c>
    </row>
    <row r="50" spans="2:22" s="30" customFormat="1" ht="13.5">
      <c r="B50" s="31"/>
      <c r="C50" s="251" t="s">
        <v>116</v>
      </c>
      <c r="D50" s="252"/>
      <c r="E50" s="252"/>
      <c r="F50" s="252"/>
      <c r="G50" s="252"/>
      <c r="H50" s="253"/>
      <c r="I50" s="37">
        <v>170</v>
      </c>
      <c r="J50" s="257"/>
      <c r="K50" s="258"/>
      <c r="L50" s="258"/>
      <c r="M50" s="258"/>
      <c r="N50" s="259"/>
      <c r="O50" s="257"/>
      <c r="P50" s="258"/>
      <c r="Q50" s="258"/>
      <c r="R50" s="258"/>
      <c r="S50" s="259"/>
      <c r="T50" s="31"/>
      <c r="V50" s="61" t="s">
        <v>128</v>
      </c>
    </row>
    <row r="51" spans="2:22" s="30" customFormat="1" ht="13.5">
      <c r="B51" s="31"/>
      <c r="C51" s="251" t="s">
        <v>117</v>
      </c>
      <c r="D51" s="252"/>
      <c r="E51" s="252"/>
      <c r="F51" s="252"/>
      <c r="G51" s="252"/>
      <c r="H51" s="253"/>
      <c r="I51" s="37">
        <v>180</v>
      </c>
      <c r="J51" s="257"/>
      <c r="K51" s="258"/>
      <c r="L51" s="258"/>
      <c r="M51" s="258"/>
      <c r="N51" s="259"/>
      <c r="O51" s="257"/>
      <c r="P51" s="258"/>
      <c r="Q51" s="258"/>
      <c r="R51" s="258"/>
      <c r="S51" s="259"/>
      <c r="T51" s="31"/>
      <c r="V51" s="61" t="s">
        <v>153</v>
      </c>
    </row>
    <row r="52" spans="2:22" s="30" customFormat="1" ht="13.5">
      <c r="B52" s="31"/>
      <c r="C52" s="251" t="s">
        <v>179</v>
      </c>
      <c r="D52" s="252"/>
      <c r="E52" s="252"/>
      <c r="F52" s="252"/>
      <c r="G52" s="252"/>
      <c r="H52" s="253"/>
      <c r="I52" s="37">
        <v>190</v>
      </c>
      <c r="J52" s="248"/>
      <c r="K52" s="249"/>
      <c r="L52" s="249"/>
      <c r="M52" s="249"/>
      <c r="N52" s="250"/>
      <c r="O52" s="248"/>
      <c r="P52" s="249"/>
      <c r="Q52" s="249"/>
      <c r="R52" s="249"/>
      <c r="S52" s="250"/>
      <c r="T52" s="31"/>
      <c r="V52" s="61" t="s">
        <v>280</v>
      </c>
    </row>
    <row r="53" spans="2:28" s="30" customFormat="1" ht="13.5">
      <c r="B53" s="31"/>
      <c r="C53" s="251" t="s">
        <v>180</v>
      </c>
      <c r="D53" s="252"/>
      <c r="E53" s="252"/>
      <c r="F53" s="252"/>
      <c r="G53" s="252"/>
      <c r="H53" s="253"/>
      <c r="I53" s="37">
        <v>200</v>
      </c>
      <c r="J53" s="254"/>
      <c r="K53" s="255"/>
      <c r="L53" s="255"/>
      <c r="M53" s="255"/>
      <c r="N53" s="256"/>
      <c r="O53" s="254">
        <v>0</v>
      </c>
      <c r="P53" s="255"/>
      <c r="Q53" s="255"/>
      <c r="R53" s="255"/>
      <c r="S53" s="256"/>
      <c r="T53" s="31"/>
      <c r="V53" s="61" t="s">
        <v>280</v>
      </c>
      <c r="X53" s="68"/>
      <c r="Y53" s="68"/>
      <c r="Z53" s="68"/>
      <c r="AA53" s="68"/>
      <c r="AB53" s="68"/>
    </row>
    <row r="54" spans="2:30" s="30" customFormat="1" ht="15" customHeight="1">
      <c r="B54" s="31"/>
      <c r="C54" s="251" t="s">
        <v>162</v>
      </c>
      <c r="D54" s="252"/>
      <c r="E54" s="252"/>
      <c r="F54" s="252"/>
      <c r="G54" s="252"/>
      <c r="H54" s="253"/>
      <c r="I54" s="37">
        <v>210</v>
      </c>
      <c r="J54" s="274">
        <f>J48-J49+J50+J51-J52-J53</f>
        <v>382</v>
      </c>
      <c r="K54" s="275"/>
      <c r="L54" s="275"/>
      <c r="M54" s="275"/>
      <c r="N54" s="276"/>
      <c r="O54" s="274">
        <f>O48-O49+O50+O51-O52-O53</f>
        <v>285</v>
      </c>
      <c r="P54" s="275"/>
      <c r="Q54" s="275"/>
      <c r="R54" s="275"/>
      <c r="S54" s="276"/>
      <c r="T54" s="31"/>
      <c r="V54" s="85"/>
      <c r="W54" s="84" t="str">
        <f>IF(H6="декабрь"," ","≠")</f>
        <v>≠</v>
      </c>
      <c r="X54" s="84">
        <f>IF(H6="декабрь"," ",'прил 1'!I67)</f>
        <v>382</v>
      </c>
      <c r="Y54" s="308" t="str">
        <f>IF(H6="декабрь"," ","стр.210 гр.3 Отчета ≠ стр.470 гр.3 ББ")</f>
        <v>стр.210 гр.3 Отчета ≠ стр.470 гр.3 ББ</v>
      </c>
      <c r="Z54" s="308"/>
      <c r="AA54" s="308"/>
      <c r="AB54" s="308"/>
      <c r="AC54" s="84"/>
      <c r="AD54" s="84"/>
    </row>
    <row r="55" spans="2:28" s="30" customFormat="1" ht="27" customHeight="1">
      <c r="B55" s="31"/>
      <c r="C55" s="251" t="s">
        <v>118</v>
      </c>
      <c r="D55" s="252"/>
      <c r="E55" s="252"/>
      <c r="F55" s="252"/>
      <c r="G55" s="252"/>
      <c r="H55" s="253"/>
      <c r="I55" s="37">
        <v>220</v>
      </c>
      <c r="J55" s="266">
        <v>0</v>
      </c>
      <c r="K55" s="267"/>
      <c r="L55" s="267"/>
      <c r="M55" s="267"/>
      <c r="N55" s="268"/>
      <c r="O55" s="257"/>
      <c r="P55" s="258"/>
      <c r="Q55" s="258"/>
      <c r="R55" s="258"/>
      <c r="S55" s="259"/>
      <c r="T55" s="31"/>
      <c r="V55" s="60" t="s">
        <v>147</v>
      </c>
      <c r="X55" s="68"/>
      <c r="Y55" s="68"/>
      <c r="Z55" s="68"/>
      <c r="AA55" s="68"/>
      <c r="AB55" s="68"/>
    </row>
    <row r="56" spans="2:28" s="30" customFormat="1" ht="27" customHeight="1">
      <c r="B56" s="31"/>
      <c r="C56" s="251" t="s">
        <v>161</v>
      </c>
      <c r="D56" s="252"/>
      <c r="E56" s="252"/>
      <c r="F56" s="252"/>
      <c r="G56" s="252"/>
      <c r="H56" s="253"/>
      <c r="I56" s="37">
        <v>230</v>
      </c>
      <c r="J56" s="299"/>
      <c r="K56" s="267"/>
      <c r="L56" s="267"/>
      <c r="M56" s="267"/>
      <c r="N56" s="268"/>
      <c r="O56" s="257">
        <v>-277</v>
      </c>
      <c r="P56" s="258"/>
      <c r="Q56" s="258"/>
      <c r="R56" s="258"/>
      <c r="S56" s="259"/>
      <c r="T56" s="31"/>
      <c r="V56" s="60"/>
      <c r="X56" s="68"/>
      <c r="Y56" s="68"/>
      <c r="Z56" s="68"/>
      <c r="AA56" s="68"/>
      <c r="AB56" s="68"/>
    </row>
    <row r="57" spans="2:28" s="30" customFormat="1" ht="13.5">
      <c r="B57" s="31"/>
      <c r="C57" s="251" t="s">
        <v>264</v>
      </c>
      <c r="D57" s="252"/>
      <c r="E57" s="252"/>
      <c r="F57" s="252"/>
      <c r="G57" s="252"/>
      <c r="H57" s="253"/>
      <c r="I57" s="37">
        <v>240</v>
      </c>
      <c r="J57" s="274">
        <f>J54+J55+J56</f>
        <v>382</v>
      </c>
      <c r="K57" s="275"/>
      <c r="L57" s="275"/>
      <c r="M57" s="275"/>
      <c r="N57" s="276"/>
      <c r="O57" s="274">
        <v>8</v>
      </c>
      <c r="P57" s="275"/>
      <c r="Q57" s="275"/>
      <c r="R57" s="275"/>
      <c r="S57" s="276"/>
      <c r="T57" s="31"/>
      <c r="X57" s="68"/>
      <c r="Y57" s="68"/>
      <c r="Z57" s="68"/>
      <c r="AA57" s="68"/>
      <c r="AB57" s="68"/>
    </row>
    <row r="58" spans="2:28" s="30" customFormat="1" ht="13.5">
      <c r="B58" s="31"/>
      <c r="C58" s="251" t="s">
        <v>119</v>
      </c>
      <c r="D58" s="252"/>
      <c r="E58" s="252"/>
      <c r="F58" s="252"/>
      <c r="G58" s="252"/>
      <c r="H58" s="253"/>
      <c r="I58" s="37">
        <v>250</v>
      </c>
      <c r="J58" s="257">
        <v>1.9</v>
      </c>
      <c r="K58" s="258"/>
      <c r="L58" s="258"/>
      <c r="M58" s="258"/>
      <c r="N58" s="259"/>
      <c r="O58" s="257">
        <v>1</v>
      </c>
      <c r="P58" s="258"/>
      <c r="Q58" s="258"/>
      <c r="R58" s="258"/>
      <c r="S58" s="259"/>
      <c r="T58" s="31"/>
      <c r="V58" s="60"/>
      <c r="X58" s="68"/>
      <c r="Y58" s="68"/>
      <c r="Z58" s="68"/>
      <c r="AA58" s="68"/>
      <c r="AB58" s="68"/>
    </row>
    <row r="59" spans="2:22" s="30" customFormat="1" ht="13.5">
      <c r="B59" s="31"/>
      <c r="C59" s="251" t="s">
        <v>120</v>
      </c>
      <c r="D59" s="252"/>
      <c r="E59" s="252"/>
      <c r="F59" s="252"/>
      <c r="G59" s="252"/>
      <c r="H59" s="253"/>
      <c r="I59" s="37">
        <v>260</v>
      </c>
      <c r="J59" s="257">
        <v>0</v>
      </c>
      <c r="K59" s="258"/>
      <c r="L59" s="258"/>
      <c r="M59" s="258"/>
      <c r="N59" s="259"/>
      <c r="O59" s="257">
        <v>0</v>
      </c>
      <c r="P59" s="258"/>
      <c r="Q59" s="258"/>
      <c r="R59" s="258"/>
      <c r="S59" s="259"/>
      <c r="T59" s="31"/>
      <c r="V59" s="60"/>
    </row>
    <row r="60" spans="2:20" ht="15.75">
      <c r="B60" s="39"/>
      <c r="C60" s="40"/>
      <c r="D60" s="40"/>
      <c r="E60" s="40"/>
      <c r="F60" s="40"/>
      <c r="G60" s="40"/>
      <c r="H60" s="40"/>
      <c r="I60" s="39"/>
      <c r="J60" s="39"/>
      <c r="K60" s="39"/>
      <c r="L60" s="39"/>
      <c r="M60" s="54"/>
      <c r="N60" s="39"/>
      <c r="O60" s="39"/>
      <c r="P60" s="39"/>
      <c r="Q60" s="39"/>
      <c r="R60" s="39"/>
      <c r="S60" s="39"/>
      <c r="T60" s="39"/>
    </row>
    <row r="61" spans="2:20" s="1" customFormat="1" ht="15">
      <c r="B61" s="2"/>
      <c r="C61" s="292" t="s">
        <v>61</v>
      </c>
      <c r="D61" s="292"/>
      <c r="E61" s="3"/>
      <c r="F61" s="247"/>
      <c r="G61" s="247"/>
      <c r="H61" s="247"/>
      <c r="I61" s="3"/>
      <c r="J61" s="247" t="str">
        <f>IF('прил 1'!I98=0," ",'прил 1'!I98)</f>
        <v>Асташенко Д.П.</v>
      </c>
      <c r="K61" s="247"/>
      <c r="L61" s="247"/>
      <c r="M61" s="247"/>
      <c r="N61" s="247"/>
      <c r="O61" s="247"/>
      <c r="P61" s="2"/>
      <c r="Q61" s="2"/>
      <c r="R61" s="2"/>
      <c r="S61" s="2"/>
      <c r="T61" s="2"/>
    </row>
    <row r="62" spans="2:20" s="19" customFormat="1" ht="12">
      <c r="B62" s="20"/>
      <c r="C62" s="21" t="s">
        <v>64</v>
      </c>
      <c r="D62" s="21"/>
      <c r="E62" s="21"/>
      <c r="F62" s="238" t="s">
        <v>63</v>
      </c>
      <c r="G62" s="238"/>
      <c r="H62" s="238"/>
      <c r="I62" s="22"/>
      <c r="J62" s="238" t="s">
        <v>59</v>
      </c>
      <c r="K62" s="238"/>
      <c r="L62" s="238"/>
      <c r="M62" s="238"/>
      <c r="N62" s="238"/>
      <c r="O62" s="238"/>
      <c r="P62" s="20"/>
      <c r="Q62" s="20"/>
      <c r="R62" s="20"/>
      <c r="S62" s="20"/>
      <c r="T62" s="20"/>
    </row>
    <row r="63" spans="2:20" s="1" customFormat="1" ht="15">
      <c r="B63" s="2"/>
      <c r="C63" s="292" t="s">
        <v>62</v>
      </c>
      <c r="D63" s="292"/>
      <c r="E63" s="3"/>
      <c r="F63" s="247"/>
      <c r="G63" s="247"/>
      <c r="H63" s="247"/>
      <c r="I63" s="3"/>
      <c r="J63" s="247" t="str">
        <f>IF('прил 1'!I100=0," ",'прил 1'!I100)</f>
        <v>Буглак Л.А.</v>
      </c>
      <c r="K63" s="247"/>
      <c r="L63" s="247"/>
      <c r="M63" s="247"/>
      <c r="N63" s="247"/>
      <c r="O63" s="247"/>
      <c r="P63" s="2"/>
      <c r="Q63" s="2"/>
      <c r="R63" s="2"/>
      <c r="S63" s="2"/>
      <c r="T63" s="2"/>
    </row>
    <row r="64" spans="2:20" s="1" customFormat="1" ht="15">
      <c r="B64" s="2"/>
      <c r="C64" s="29"/>
      <c r="D64" s="29"/>
      <c r="E64" s="29"/>
      <c r="F64" s="238" t="s">
        <v>63</v>
      </c>
      <c r="G64" s="238"/>
      <c r="H64" s="238"/>
      <c r="I64" s="22"/>
      <c r="J64" s="238" t="s">
        <v>59</v>
      </c>
      <c r="K64" s="238"/>
      <c r="L64" s="238"/>
      <c r="M64" s="238"/>
      <c r="N64" s="238"/>
      <c r="O64" s="238"/>
      <c r="P64" s="2"/>
      <c r="Q64" s="2"/>
      <c r="R64" s="2"/>
      <c r="S64" s="2"/>
      <c r="T64" s="2"/>
    </row>
    <row r="65" spans="2:20" s="1" customFormat="1" ht="15">
      <c r="B65" s="2"/>
      <c r="C65" s="246">
        <f ca="1">TODAY()</f>
        <v>44251</v>
      </c>
      <c r="D65" s="246"/>
      <c r="E65" s="2"/>
      <c r="F65" s="2"/>
      <c r="G65" s="2"/>
      <c r="H65" s="2"/>
      <c r="I65" s="2"/>
      <c r="J65" s="2"/>
      <c r="K65" s="2"/>
      <c r="L65" s="2"/>
      <c r="M65" s="52"/>
      <c r="N65" s="2"/>
      <c r="O65" s="2"/>
      <c r="P65" s="2"/>
      <c r="Q65" s="2"/>
      <c r="R65" s="2"/>
      <c r="S65" s="2"/>
      <c r="T65" s="2"/>
    </row>
    <row r="66" spans="2:20" s="1" customFormat="1" ht="15">
      <c r="B66" s="2"/>
      <c r="C66" s="2"/>
      <c r="D66" s="2"/>
      <c r="E66" s="2"/>
      <c r="F66" s="2"/>
      <c r="G66" s="2"/>
      <c r="H66" s="2"/>
      <c r="I66" s="2"/>
      <c r="J66" s="2"/>
      <c r="K66" s="2"/>
      <c r="L66" s="2"/>
      <c r="M66" s="52"/>
      <c r="N66" s="2"/>
      <c r="O66" s="2"/>
      <c r="P66" s="2"/>
      <c r="Q66" s="2"/>
      <c r="R66" s="2"/>
      <c r="S66" s="2"/>
      <c r="T66" s="2"/>
    </row>
    <row r="67" spans="2:20" ht="6" customHeight="1">
      <c r="B67" s="39"/>
      <c r="C67" s="39"/>
      <c r="D67" s="39"/>
      <c r="E67" s="39"/>
      <c r="F67" s="39"/>
      <c r="G67" s="39"/>
      <c r="H67" s="39"/>
      <c r="I67" s="39"/>
      <c r="J67" s="39"/>
      <c r="K67" s="39"/>
      <c r="L67" s="39"/>
      <c r="M67" s="54"/>
      <c r="N67" s="39"/>
      <c r="O67" s="39"/>
      <c r="P67" s="39"/>
      <c r="Q67" s="39"/>
      <c r="R67" s="39"/>
      <c r="S67" s="39"/>
      <c r="T67" s="39"/>
    </row>
  </sheetData>
  <sheetProtection/>
  <mergeCells count="164">
    <mergeCell ref="C11:E11"/>
    <mergeCell ref="K3:S3"/>
    <mergeCell ref="O24:S24"/>
    <mergeCell ref="C5:S5"/>
    <mergeCell ref="J22:N22"/>
    <mergeCell ref="O22:S22"/>
    <mergeCell ref="J23:N23"/>
    <mergeCell ref="O23:S23"/>
    <mergeCell ref="F10:S10"/>
    <mergeCell ref="P16:Q16"/>
    <mergeCell ref="O17:S17"/>
    <mergeCell ref="C13:E13"/>
    <mergeCell ref="O28:S28"/>
    <mergeCell ref="Y54:AB54"/>
    <mergeCell ref="C23:H23"/>
    <mergeCell ref="C19:H19"/>
    <mergeCell ref="J19:N19"/>
    <mergeCell ref="C22:H22"/>
    <mergeCell ref="C20:H20"/>
    <mergeCell ref="C21:H21"/>
    <mergeCell ref="C26:H26"/>
    <mergeCell ref="J24:N24"/>
    <mergeCell ref="O33:S33"/>
    <mergeCell ref="C24:H24"/>
    <mergeCell ref="J26:N26"/>
    <mergeCell ref="O26:S26"/>
    <mergeCell ref="J25:N25"/>
    <mergeCell ref="O25:S25"/>
    <mergeCell ref="C25:H25"/>
    <mergeCell ref="O27:S27"/>
    <mergeCell ref="J30:N30"/>
    <mergeCell ref="O30:S30"/>
    <mergeCell ref="C28:H28"/>
    <mergeCell ref="J28:N28"/>
    <mergeCell ref="C29:H29"/>
    <mergeCell ref="J29:N29"/>
    <mergeCell ref="O29:S29"/>
    <mergeCell ref="C33:H33"/>
    <mergeCell ref="J33:N33"/>
    <mergeCell ref="C34:H34"/>
    <mergeCell ref="O31:S31"/>
    <mergeCell ref="O32:S32"/>
    <mergeCell ref="J34:N34"/>
    <mergeCell ref="C37:H37"/>
    <mergeCell ref="O42:S42"/>
    <mergeCell ref="O37:S37"/>
    <mergeCell ref="J37:N37"/>
    <mergeCell ref="J39:N39"/>
    <mergeCell ref="C38:H38"/>
    <mergeCell ref="C39:H39"/>
    <mergeCell ref="C27:H27"/>
    <mergeCell ref="J27:N27"/>
    <mergeCell ref="J32:N32"/>
    <mergeCell ref="C30:H30"/>
    <mergeCell ref="O35:S35"/>
    <mergeCell ref="J36:N36"/>
    <mergeCell ref="C31:H31"/>
    <mergeCell ref="J31:N31"/>
    <mergeCell ref="C32:H32"/>
    <mergeCell ref="O34:S34"/>
    <mergeCell ref="C43:H43"/>
    <mergeCell ref="C40:H40"/>
    <mergeCell ref="J43:N43"/>
    <mergeCell ref="O41:S41"/>
    <mergeCell ref="J40:N40"/>
    <mergeCell ref="C42:H42"/>
    <mergeCell ref="J42:N42"/>
    <mergeCell ref="O40:S40"/>
    <mergeCell ref="J49:N49"/>
    <mergeCell ref="J50:N50"/>
    <mergeCell ref="O50:S50"/>
    <mergeCell ref="J51:N51"/>
    <mergeCell ref="O58:S58"/>
    <mergeCell ref="O55:S55"/>
    <mergeCell ref="J62:O62"/>
    <mergeCell ref="F62:H62"/>
    <mergeCell ref="C56:H56"/>
    <mergeCell ref="C44:H44"/>
    <mergeCell ref="C47:H47"/>
    <mergeCell ref="J47:N47"/>
    <mergeCell ref="J44:N44"/>
    <mergeCell ref="J58:N58"/>
    <mergeCell ref="O49:S49"/>
    <mergeCell ref="J56:N56"/>
    <mergeCell ref="C51:H51"/>
    <mergeCell ref="O20:S20"/>
    <mergeCell ref="J20:N20"/>
    <mergeCell ref="C36:H36"/>
    <mergeCell ref="O36:S36"/>
    <mergeCell ref="J35:N35"/>
    <mergeCell ref="C45:H45"/>
    <mergeCell ref="C48:H48"/>
    <mergeCell ref="C50:H50"/>
    <mergeCell ref="C46:H46"/>
    <mergeCell ref="J18:N18"/>
    <mergeCell ref="J45:N45"/>
    <mergeCell ref="O47:S47"/>
    <mergeCell ref="O48:S48"/>
    <mergeCell ref="O18:S18"/>
    <mergeCell ref="J21:N21"/>
    <mergeCell ref="O46:S46"/>
    <mergeCell ref="O43:S43"/>
    <mergeCell ref="O39:S39"/>
    <mergeCell ref="J38:N38"/>
    <mergeCell ref="C63:D63"/>
    <mergeCell ref="F63:H63"/>
    <mergeCell ref="J63:O63"/>
    <mergeCell ref="O56:S56"/>
    <mergeCell ref="C57:H57"/>
    <mergeCell ref="J57:N57"/>
    <mergeCell ref="C61:D61"/>
    <mergeCell ref="C59:H59"/>
    <mergeCell ref="J59:N59"/>
    <mergeCell ref="C58:H58"/>
    <mergeCell ref="C8:E8"/>
    <mergeCell ref="O57:S57"/>
    <mergeCell ref="C12:E12"/>
    <mergeCell ref="J46:N46"/>
    <mergeCell ref="C41:H41"/>
    <mergeCell ref="J41:N41"/>
    <mergeCell ref="F12:S12"/>
    <mergeCell ref="F14:S14"/>
    <mergeCell ref="C16:H17"/>
    <mergeCell ref="C18:H18"/>
    <mergeCell ref="J64:O64"/>
    <mergeCell ref="K16:L16"/>
    <mergeCell ref="J17:N17"/>
    <mergeCell ref="F8:S8"/>
    <mergeCell ref="F64:H64"/>
    <mergeCell ref="C54:H54"/>
    <mergeCell ref="J54:N54"/>
    <mergeCell ref="O54:S54"/>
    <mergeCell ref="C52:H52"/>
    <mergeCell ref="O51:S51"/>
    <mergeCell ref="C55:H55"/>
    <mergeCell ref="J55:N55"/>
    <mergeCell ref="O45:S45"/>
    <mergeCell ref="O19:S19"/>
    <mergeCell ref="C35:H35"/>
    <mergeCell ref="J48:N48"/>
    <mergeCell ref="O44:S44"/>
    <mergeCell ref="O38:S38"/>
    <mergeCell ref="O21:S21"/>
    <mergeCell ref="C49:H49"/>
    <mergeCell ref="C14:E14"/>
    <mergeCell ref="I16:I17"/>
    <mergeCell ref="F13:S13"/>
    <mergeCell ref="F11:S11"/>
    <mergeCell ref="C10:E10"/>
    <mergeCell ref="J6:N6"/>
    <mergeCell ref="C9:E9"/>
    <mergeCell ref="F9:S9"/>
    <mergeCell ref="H6:I6"/>
    <mergeCell ref="C7:I7"/>
    <mergeCell ref="Q4:S4"/>
    <mergeCell ref="C65:D65"/>
    <mergeCell ref="F61:H61"/>
    <mergeCell ref="J61:O61"/>
    <mergeCell ref="J52:N52"/>
    <mergeCell ref="O52:S52"/>
    <mergeCell ref="C53:H53"/>
    <mergeCell ref="J53:N53"/>
    <mergeCell ref="O53:S53"/>
    <mergeCell ref="O59:S59"/>
  </mergeCells>
  <conditionalFormatting sqref="W54:AB54">
    <cfRule type="expression" priority="1" dxfId="4"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B10" sqref="B10"/>
    </sheetView>
  </sheetViews>
  <sheetFormatPr defaultColWidth="9.140625" defaultRowHeight="15"/>
  <cols>
    <col min="1" max="1" width="3.00390625" style="106" bestFit="1" customWidth="1"/>
    <col min="2" max="2" width="86.8515625" style="106" customWidth="1"/>
    <col min="3" max="4" width="5.57421875" style="106" customWidth="1"/>
    <col min="5" max="16384" width="9.140625" style="106" customWidth="1"/>
  </cols>
  <sheetData>
    <row r="1" spans="1:4" s="104" customFormat="1" ht="13.5">
      <c r="A1" s="102">
        <f>ROW()</f>
        <v>1</v>
      </c>
      <c r="B1" s="102" t="s">
        <v>182</v>
      </c>
      <c r="C1" s="103">
        <v>1.5</v>
      </c>
      <c r="D1" s="103">
        <v>0.2</v>
      </c>
    </row>
    <row r="2" spans="1:4" s="104" customFormat="1" ht="13.5">
      <c r="A2" s="102">
        <f>ROW()</f>
        <v>2</v>
      </c>
      <c r="B2" s="102" t="s">
        <v>183</v>
      </c>
      <c r="C2" s="103">
        <v>1.5</v>
      </c>
      <c r="D2" s="103">
        <v>0.2</v>
      </c>
    </row>
    <row r="3" spans="1:4" s="104" customFormat="1" ht="13.5">
      <c r="A3" s="102">
        <f>ROW()</f>
        <v>3</v>
      </c>
      <c r="B3" s="102" t="s">
        <v>184</v>
      </c>
      <c r="C3" s="103">
        <v>1.5</v>
      </c>
      <c r="D3" s="103">
        <v>0.2</v>
      </c>
    </row>
    <row r="4" spans="1:4" s="104" customFormat="1" ht="13.5">
      <c r="A4" s="102">
        <f>ROW()</f>
        <v>4</v>
      </c>
      <c r="B4" s="102" t="s">
        <v>185</v>
      </c>
      <c r="C4" s="105">
        <v>1.7</v>
      </c>
      <c r="D4" s="103">
        <v>0.3</v>
      </c>
    </row>
    <row r="5" spans="1:4" s="104" customFormat="1" ht="13.5">
      <c r="A5" s="102">
        <f>ROW()</f>
        <v>5</v>
      </c>
      <c r="B5" s="102" t="s">
        <v>186</v>
      </c>
      <c r="C5" s="103">
        <v>1.2</v>
      </c>
      <c r="D5" s="103">
        <v>0.15</v>
      </c>
    </row>
    <row r="6" spans="1:4" s="104" customFormat="1" ht="13.5">
      <c r="A6" s="102">
        <f>ROW()</f>
        <v>6</v>
      </c>
      <c r="B6" s="102" t="s">
        <v>187</v>
      </c>
      <c r="C6" s="105">
        <v>1.3</v>
      </c>
      <c r="D6" s="103">
        <v>0.2</v>
      </c>
    </row>
    <row r="7" spans="1:4" s="104" customFormat="1" ht="13.5">
      <c r="A7" s="102">
        <f>ROW()</f>
        <v>7</v>
      </c>
      <c r="B7" s="102" t="s">
        <v>188</v>
      </c>
      <c r="C7" s="105">
        <v>1.7</v>
      </c>
      <c r="D7" s="103">
        <v>0.3</v>
      </c>
    </row>
    <row r="8" spans="1:4" ht="13.5">
      <c r="A8" s="102">
        <f>ROW()</f>
        <v>8</v>
      </c>
      <c r="B8" s="102" t="s">
        <v>189</v>
      </c>
      <c r="C8" s="103">
        <v>1.7</v>
      </c>
      <c r="D8" s="103">
        <v>0.3</v>
      </c>
    </row>
    <row r="9" spans="1:4" ht="13.5">
      <c r="A9" s="102">
        <f>ROW()</f>
        <v>9</v>
      </c>
      <c r="B9" s="102" t="s">
        <v>190</v>
      </c>
      <c r="C9" s="103">
        <v>1.3</v>
      </c>
      <c r="D9" s="103">
        <v>0.2</v>
      </c>
    </row>
    <row r="10" spans="1:4" ht="13.5">
      <c r="A10" s="102">
        <f>ROW()</f>
        <v>10</v>
      </c>
      <c r="B10" s="102" t="s">
        <v>191</v>
      </c>
      <c r="C10" s="103">
        <v>1.3</v>
      </c>
      <c r="D10" s="103">
        <v>0.2</v>
      </c>
    </row>
    <row r="11" spans="1:4" ht="13.5">
      <c r="A11" s="102">
        <f>ROW()</f>
        <v>11</v>
      </c>
      <c r="B11" s="102" t="s">
        <v>192</v>
      </c>
      <c r="C11" s="103">
        <v>1.4</v>
      </c>
      <c r="D11" s="103">
        <v>0.2</v>
      </c>
    </row>
    <row r="12" spans="1:4" ht="13.5">
      <c r="A12" s="102">
        <f>ROW()</f>
        <v>12</v>
      </c>
      <c r="B12" s="102" t="s">
        <v>193</v>
      </c>
      <c r="C12" s="103">
        <v>1.7</v>
      </c>
      <c r="D12" s="103">
        <v>0.3</v>
      </c>
    </row>
    <row r="13" spans="1:4" ht="13.5">
      <c r="A13" s="102">
        <f>ROW()</f>
        <v>13</v>
      </c>
      <c r="B13" s="102" t="s">
        <v>194</v>
      </c>
      <c r="C13" s="103">
        <v>1.4</v>
      </c>
      <c r="D13" s="103">
        <v>0.2</v>
      </c>
    </row>
    <row r="14" spans="1:4" ht="13.5">
      <c r="A14" s="102">
        <f>ROW()</f>
        <v>14</v>
      </c>
      <c r="B14" s="102" t="s">
        <v>195</v>
      </c>
      <c r="C14" s="103">
        <v>1.4</v>
      </c>
      <c r="D14" s="103">
        <v>0.2</v>
      </c>
    </row>
    <row r="15" spans="1:4" ht="13.5">
      <c r="A15" s="102">
        <f>ROW()</f>
        <v>15</v>
      </c>
      <c r="B15" s="102" t="s">
        <v>196</v>
      </c>
      <c r="C15" s="103">
        <v>1.3</v>
      </c>
      <c r="D15" s="103">
        <v>0.2</v>
      </c>
    </row>
    <row r="16" spans="1:4" ht="13.5">
      <c r="A16" s="102">
        <f>ROW()</f>
        <v>16</v>
      </c>
      <c r="B16" s="102" t="s">
        <v>197</v>
      </c>
      <c r="C16" s="103">
        <v>1.2</v>
      </c>
      <c r="D16" s="103">
        <v>0.15</v>
      </c>
    </row>
    <row r="17" spans="1:4" ht="13.5">
      <c r="A17" s="102">
        <f>ROW()</f>
        <v>17</v>
      </c>
      <c r="B17" s="102" t="s">
        <v>198</v>
      </c>
      <c r="C17" s="103">
        <v>1.3</v>
      </c>
      <c r="D17" s="103">
        <v>0.2</v>
      </c>
    </row>
    <row r="18" spans="1:4" ht="13.5">
      <c r="A18" s="102">
        <f>ROW()</f>
        <v>18</v>
      </c>
      <c r="B18" s="102" t="s">
        <v>199</v>
      </c>
      <c r="C18" s="103">
        <v>1.2</v>
      </c>
      <c r="D18" s="103">
        <v>0.15</v>
      </c>
    </row>
    <row r="19" spans="1:4" ht="13.5">
      <c r="A19" s="102">
        <f>ROW()</f>
        <v>19</v>
      </c>
      <c r="B19" s="102" t="s">
        <v>200</v>
      </c>
      <c r="C19" s="103">
        <v>1.2</v>
      </c>
      <c r="D19" s="103">
        <v>0.15</v>
      </c>
    </row>
    <row r="20" spans="1:4" ht="13.5">
      <c r="A20" s="102">
        <f>ROW()</f>
        <v>20</v>
      </c>
      <c r="B20" s="102" t="s">
        <v>201</v>
      </c>
      <c r="C20" s="103">
        <v>1.3</v>
      </c>
      <c r="D20" s="103">
        <v>0.2</v>
      </c>
    </row>
    <row r="21" spans="1:4" ht="13.5">
      <c r="A21" s="102">
        <f>ROW()</f>
        <v>21</v>
      </c>
      <c r="B21" s="102" t="s">
        <v>202</v>
      </c>
      <c r="C21" s="103">
        <v>1.3</v>
      </c>
      <c r="D21" s="103">
        <v>0.2</v>
      </c>
    </row>
    <row r="22" spans="1:4" ht="13.5">
      <c r="A22" s="102">
        <f>ROW()</f>
        <v>22</v>
      </c>
      <c r="B22" s="102" t="s">
        <v>203</v>
      </c>
      <c r="C22" s="103">
        <v>1.4</v>
      </c>
      <c r="D22" s="103">
        <v>0.2</v>
      </c>
    </row>
    <row r="23" spans="1:4" ht="13.5">
      <c r="A23" s="102">
        <f>ROW()</f>
        <v>23</v>
      </c>
      <c r="B23" s="102" t="s">
        <v>204</v>
      </c>
      <c r="C23" s="103">
        <v>1.3</v>
      </c>
      <c r="D23" s="103">
        <v>0.2</v>
      </c>
    </row>
    <row r="24" spans="1:4" ht="13.5">
      <c r="A24" s="102">
        <f>ROW()</f>
        <v>24</v>
      </c>
      <c r="B24" s="102" t="s">
        <v>205</v>
      </c>
      <c r="C24" s="103">
        <v>1.3</v>
      </c>
      <c r="D24" s="103">
        <v>0.2</v>
      </c>
    </row>
    <row r="25" spans="1:4" ht="13.5">
      <c r="A25" s="102">
        <f>ROW()</f>
        <v>25</v>
      </c>
      <c r="B25" s="102" t="s">
        <v>206</v>
      </c>
      <c r="C25" s="103">
        <v>1.6</v>
      </c>
      <c r="D25" s="103">
        <v>0.1</v>
      </c>
    </row>
    <row r="26" spans="1:4" ht="13.5">
      <c r="A26" s="102">
        <f>ROW()</f>
        <v>26</v>
      </c>
      <c r="B26" s="102" t="s">
        <v>207</v>
      </c>
      <c r="C26" s="103">
        <v>1.3</v>
      </c>
      <c r="D26" s="103">
        <v>0.2</v>
      </c>
    </row>
    <row r="27" spans="1:4" ht="13.5">
      <c r="A27" s="102">
        <f>ROW()</f>
        <v>27</v>
      </c>
      <c r="B27" s="102" t="s">
        <v>208</v>
      </c>
      <c r="C27" s="103">
        <v>1.7</v>
      </c>
      <c r="D27" s="103">
        <v>0.3</v>
      </c>
    </row>
    <row r="28" spans="1:4" ht="13.5">
      <c r="A28" s="102">
        <f>ROW()</f>
        <v>28</v>
      </c>
      <c r="B28" s="102" t="s">
        <v>209</v>
      </c>
      <c r="C28" s="103">
        <v>1.3</v>
      </c>
      <c r="D28" s="103">
        <v>0.2</v>
      </c>
    </row>
    <row r="29" spans="1:4" ht="13.5">
      <c r="A29" s="102">
        <f>ROW()</f>
        <v>29</v>
      </c>
      <c r="B29" s="102" t="s">
        <v>210</v>
      </c>
      <c r="C29" s="103">
        <v>1.1</v>
      </c>
      <c r="D29" s="103">
        <v>0.25</v>
      </c>
    </row>
    <row r="30" spans="1:4" ht="13.5">
      <c r="A30" s="102">
        <f>ROW()</f>
        <v>30</v>
      </c>
      <c r="B30" s="102" t="s">
        <v>211</v>
      </c>
      <c r="C30" s="103">
        <v>1.01</v>
      </c>
      <c r="D30" s="103">
        <v>0.3</v>
      </c>
    </row>
    <row r="31" spans="1:4" ht="13.5">
      <c r="A31" s="102">
        <f>ROW()</f>
        <v>31</v>
      </c>
      <c r="B31" s="102" t="s">
        <v>212</v>
      </c>
      <c r="C31" s="103">
        <v>1.1</v>
      </c>
      <c r="D31" s="103">
        <v>0.1</v>
      </c>
    </row>
    <row r="32" spans="1:4" ht="27.75" customHeight="1">
      <c r="A32" s="102">
        <f>ROW()</f>
        <v>32</v>
      </c>
      <c r="B32" s="107" t="s">
        <v>213</v>
      </c>
      <c r="C32" s="103">
        <v>1.1</v>
      </c>
      <c r="D32" s="103">
        <v>0.1</v>
      </c>
    </row>
    <row r="33" spans="1:4" ht="27">
      <c r="A33" s="102">
        <f>ROW()</f>
        <v>33</v>
      </c>
      <c r="B33" s="107" t="s">
        <v>214</v>
      </c>
      <c r="C33" s="103">
        <v>1.7</v>
      </c>
      <c r="D33" s="103">
        <v>0.3</v>
      </c>
    </row>
    <row r="34" spans="1:4" ht="13.5">
      <c r="A34" s="102">
        <f>ROW()</f>
        <v>34</v>
      </c>
      <c r="B34" s="102" t="s">
        <v>215</v>
      </c>
      <c r="C34" s="105">
        <v>1.1</v>
      </c>
      <c r="D34" s="103">
        <v>0.1</v>
      </c>
    </row>
    <row r="35" spans="1:4" ht="13.5">
      <c r="A35" s="102">
        <f>ROW()</f>
        <v>35</v>
      </c>
      <c r="B35" s="102" t="s">
        <v>216</v>
      </c>
      <c r="C35" s="103">
        <v>1.2</v>
      </c>
      <c r="D35" s="103">
        <v>0.15</v>
      </c>
    </row>
    <row r="36" spans="1:4" ht="27">
      <c r="A36" s="102">
        <f>ROW()</f>
        <v>36</v>
      </c>
      <c r="B36" s="107" t="s">
        <v>217</v>
      </c>
      <c r="C36" s="108">
        <v>1</v>
      </c>
      <c r="D36" s="103">
        <v>0.1</v>
      </c>
    </row>
    <row r="37" spans="1:4" ht="27">
      <c r="A37" s="102">
        <f>ROW()</f>
        <v>37</v>
      </c>
      <c r="B37" s="107" t="s">
        <v>218</v>
      </c>
      <c r="C37" s="103">
        <v>1.15</v>
      </c>
      <c r="D37" s="103">
        <v>0.15</v>
      </c>
    </row>
    <row r="38" spans="1:4" ht="13.5">
      <c r="A38" s="102">
        <f>ROW()</f>
        <v>38</v>
      </c>
      <c r="B38" s="107" t="s">
        <v>219</v>
      </c>
      <c r="C38" s="108">
        <v>1</v>
      </c>
      <c r="D38" s="103">
        <v>0.05</v>
      </c>
    </row>
    <row r="39" spans="1:4" ht="13.5">
      <c r="A39" s="102">
        <f>ROW()</f>
        <v>39</v>
      </c>
      <c r="B39" s="102" t="s">
        <v>220</v>
      </c>
      <c r="C39" s="103">
        <v>1.1</v>
      </c>
      <c r="D39" s="103">
        <v>0.1</v>
      </c>
    </row>
    <row r="40" spans="1:4" ht="13.5">
      <c r="A40" s="102">
        <f>ROW()</f>
        <v>40</v>
      </c>
      <c r="B40" s="102" t="s">
        <v>221</v>
      </c>
      <c r="C40" s="108">
        <v>1</v>
      </c>
      <c r="D40" s="103">
        <v>0.1</v>
      </c>
    </row>
    <row r="41" spans="1:4" ht="13.5">
      <c r="A41" s="102">
        <f>ROW()</f>
        <v>41</v>
      </c>
      <c r="B41" s="102" t="s">
        <v>222</v>
      </c>
      <c r="C41" s="103">
        <v>1.1</v>
      </c>
      <c r="D41" s="103">
        <v>0.15</v>
      </c>
    </row>
    <row r="42" spans="1:4" ht="13.5">
      <c r="A42" s="102">
        <f>ROW()</f>
        <v>42</v>
      </c>
      <c r="B42" s="102" t="s">
        <v>223</v>
      </c>
      <c r="C42" s="103">
        <v>1.3</v>
      </c>
      <c r="D42" s="103">
        <v>0.2</v>
      </c>
    </row>
    <row r="43" spans="1:4" ht="13.5">
      <c r="A43" s="102">
        <f>ROW()</f>
        <v>43</v>
      </c>
      <c r="B43" s="102" t="s">
        <v>224</v>
      </c>
      <c r="C43" s="109">
        <v>1.1</v>
      </c>
      <c r="D43" s="103">
        <v>0.1</v>
      </c>
    </row>
    <row r="44" spans="1:4" ht="13.5">
      <c r="A44" s="102">
        <f>ROW()</f>
        <v>44</v>
      </c>
      <c r="B44" s="102" t="s">
        <v>225</v>
      </c>
      <c r="C44" s="103">
        <v>1.1</v>
      </c>
      <c r="D44" s="103">
        <v>0.15</v>
      </c>
    </row>
    <row r="45" spans="1:4" ht="13.5">
      <c r="A45" s="102">
        <f>ROW()</f>
        <v>45</v>
      </c>
      <c r="B45" s="102" t="s">
        <v>226</v>
      </c>
      <c r="C45" s="110">
        <v>1.1</v>
      </c>
      <c r="D45" s="103">
        <v>0.15</v>
      </c>
    </row>
    <row r="46" spans="1:4" ht="13.5">
      <c r="A46" s="102">
        <f>ROW()</f>
        <v>46</v>
      </c>
      <c r="B46" s="102" t="s">
        <v>227</v>
      </c>
      <c r="C46" s="103">
        <v>1.3</v>
      </c>
      <c r="D46" s="103">
        <v>0.2</v>
      </c>
    </row>
    <row r="47" spans="1:4" ht="13.5">
      <c r="A47" s="102">
        <f>ROW()</f>
        <v>47</v>
      </c>
      <c r="B47" s="102" t="s">
        <v>228</v>
      </c>
      <c r="C47" s="109">
        <v>1.1</v>
      </c>
      <c r="D47" s="103">
        <v>0.1</v>
      </c>
    </row>
    <row r="48" spans="1:4" ht="13.5">
      <c r="A48" s="102">
        <f>ROW()</f>
        <v>48</v>
      </c>
      <c r="B48" s="102" t="s">
        <v>229</v>
      </c>
      <c r="C48" s="109">
        <v>1.5</v>
      </c>
      <c r="D48" s="103">
        <v>0.2</v>
      </c>
    </row>
    <row r="49" spans="1:4" ht="13.5">
      <c r="A49" s="102">
        <f>ROW()</f>
        <v>49</v>
      </c>
      <c r="B49" s="102" t="s">
        <v>230</v>
      </c>
      <c r="C49" s="109">
        <v>1.1</v>
      </c>
      <c r="D49" s="103">
        <v>0.1</v>
      </c>
    </row>
    <row r="50" spans="1:4" ht="13.5">
      <c r="A50" s="102">
        <f>ROW()</f>
        <v>50</v>
      </c>
      <c r="B50" s="102" t="s">
        <v>231</v>
      </c>
      <c r="C50" s="109">
        <v>1.5</v>
      </c>
      <c r="D50" s="103">
        <v>0.2</v>
      </c>
    </row>
    <row r="51" spans="1:4" ht="13.5">
      <c r="A51" s="102">
        <f>ROW()</f>
        <v>51</v>
      </c>
      <c r="B51" s="102" t="s">
        <v>232</v>
      </c>
      <c r="C51" s="109">
        <v>1.1</v>
      </c>
      <c r="D51" s="103">
        <v>0.1</v>
      </c>
    </row>
    <row r="52" spans="1:4" ht="13.5">
      <c r="A52" s="102">
        <f>ROW()</f>
        <v>52</v>
      </c>
      <c r="B52" s="102" t="s">
        <v>233</v>
      </c>
      <c r="C52" s="109">
        <v>1</v>
      </c>
      <c r="D52" s="103">
        <v>0.05</v>
      </c>
    </row>
    <row r="53" spans="1:4" ht="13.5">
      <c r="A53" s="102">
        <f>ROW()</f>
        <v>53</v>
      </c>
      <c r="B53" s="102" t="s">
        <v>234</v>
      </c>
      <c r="C53" s="109">
        <v>1</v>
      </c>
      <c r="D53" s="103">
        <v>0.05</v>
      </c>
    </row>
    <row r="54" spans="1:4" ht="13.5">
      <c r="A54" s="102">
        <f>ROW()</f>
        <v>54</v>
      </c>
      <c r="B54" s="102" t="s">
        <v>235</v>
      </c>
      <c r="C54" s="109">
        <v>1.2</v>
      </c>
      <c r="D54" s="103">
        <v>0.15</v>
      </c>
    </row>
    <row r="55" spans="1:4" ht="13.5">
      <c r="A55" s="102">
        <f>ROW()</f>
        <v>55</v>
      </c>
      <c r="B55" s="102" t="s">
        <v>236</v>
      </c>
      <c r="C55" s="111">
        <v>1.15</v>
      </c>
      <c r="D55" s="103">
        <v>0.2</v>
      </c>
    </row>
    <row r="56" spans="1:4" ht="13.5">
      <c r="A56" s="102">
        <f>ROW()</f>
        <v>56</v>
      </c>
      <c r="B56" s="102" t="s">
        <v>237</v>
      </c>
      <c r="C56" s="109">
        <v>1.2</v>
      </c>
      <c r="D56" s="103">
        <v>0.15</v>
      </c>
    </row>
    <row r="57" spans="1:4" ht="13.5">
      <c r="A57" s="102">
        <f>ROW()</f>
        <v>57</v>
      </c>
      <c r="B57" s="102" t="s">
        <v>238</v>
      </c>
      <c r="C57" s="109">
        <v>1</v>
      </c>
      <c r="D57" s="103">
        <v>0.05</v>
      </c>
    </row>
    <row r="58" spans="1:4" ht="13.5">
      <c r="A58" s="102">
        <f>ROW()</f>
        <v>58</v>
      </c>
      <c r="B58" s="102" t="s">
        <v>239</v>
      </c>
      <c r="C58" s="109">
        <v>1.2</v>
      </c>
      <c r="D58" s="103">
        <v>0.15</v>
      </c>
    </row>
    <row r="59" spans="1:4" ht="13.5">
      <c r="A59" s="102">
        <f>ROW()</f>
        <v>59</v>
      </c>
      <c r="B59" s="102" t="s">
        <v>240</v>
      </c>
      <c r="C59" s="109">
        <v>1.1</v>
      </c>
      <c r="D59" s="103">
        <v>0.1</v>
      </c>
    </row>
    <row r="60" spans="1:4" ht="13.5">
      <c r="A60" s="102">
        <f>ROW()</f>
        <v>60</v>
      </c>
      <c r="B60" s="102" t="s">
        <v>241</v>
      </c>
      <c r="C60" s="109">
        <v>1.5</v>
      </c>
      <c r="D60" s="103">
        <v>0.2</v>
      </c>
    </row>
    <row r="61" spans="1:4" ht="13.5">
      <c r="A61" s="102">
        <f>ROW()</f>
        <v>61</v>
      </c>
      <c r="B61" s="102" t="s">
        <v>242</v>
      </c>
      <c r="C61" s="109">
        <v>1.1</v>
      </c>
      <c r="D61" s="103">
        <v>0.1</v>
      </c>
    </row>
    <row r="62" spans="1:4" ht="13.5">
      <c r="A62" s="102">
        <f>ROW()</f>
        <v>62</v>
      </c>
      <c r="B62" s="102" t="s">
        <v>243</v>
      </c>
      <c r="C62" s="109">
        <v>1</v>
      </c>
      <c r="D62" s="103">
        <v>0.05</v>
      </c>
    </row>
    <row r="63" spans="1:4" ht="13.5">
      <c r="A63" s="102">
        <f>ROW()</f>
        <v>63</v>
      </c>
      <c r="B63" s="102" t="s">
        <v>244</v>
      </c>
      <c r="C63" s="109">
        <v>1.2</v>
      </c>
      <c r="D63" s="103">
        <v>0.15</v>
      </c>
    </row>
    <row r="64" spans="1:4" ht="13.5">
      <c r="A64" s="102">
        <f>ROW()</f>
        <v>64</v>
      </c>
      <c r="B64" s="102" t="s">
        <v>245</v>
      </c>
      <c r="C64" s="111">
        <v>1.15</v>
      </c>
      <c r="D64" s="103">
        <v>0.15</v>
      </c>
    </row>
    <row r="65" spans="1:4" ht="13.5">
      <c r="A65" s="102">
        <f>ROW()</f>
        <v>65</v>
      </c>
      <c r="B65" s="102" t="s">
        <v>246</v>
      </c>
      <c r="C65" s="109">
        <v>1.2</v>
      </c>
      <c r="D65" s="103">
        <v>0.15</v>
      </c>
    </row>
    <row r="66" spans="1:4" ht="13.5">
      <c r="A66" s="102">
        <f>ROW()</f>
        <v>66</v>
      </c>
      <c r="B66" s="102" t="s">
        <v>247</v>
      </c>
      <c r="C66" s="109">
        <v>1.1</v>
      </c>
      <c r="D66" s="103">
        <v>0.1</v>
      </c>
    </row>
    <row r="67" spans="1:4" ht="13.5">
      <c r="A67" s="102">
        <f>ROW()</f>
        <v>67</v>
      </c>
      <c r="B67" s="102" t="s">
        <v>248</v>
      </c>
      <c r="C67" s="109">
        <v>1.5</v>
      </c>
      <c r="D67" s="103">
        <v>0.2</v>
      </c>
    </row>
    <row r="68" spans="1:4" ht="13.5">
      <c r="A68" s="102">
        <f>ROW()</f>
        <v>68</v>
      </c>
      <c r="B68" s="102" t="s">
        <v>249</v>
      </c>
      <c r="C68" s="109">
        <v>1.2</v>
      </c>
      <c r="D68" s="103">
        <v>0.15</v>
      </c>
    </row>
    <row r="69" spans="1:4" ht="13.5">
      <c r="A69" s="102">
        <f>ROW()</f>
        <v>69</v>
      </c>
      <c r="B69" s="102" t="s">
        <v>250</v>
      </c>
      <c r="C69" s="109">
        <v>1.1</v>
      </c>
      <c r="D69" s="103">
        <v>0.1</v>
      </c>
    </row>
    <row r="70" spans="1:4" ht="13.5">
      <c r="A70" s="102">
        <f>ROW()</f>
        <v>70</v>
      </c>
      <c r="B70" s="102" t="s">
        <v>251</v>
      </c>
      <c r="C70" s="109">
        <v>1.1</v>
      </c>
      <c r="D70" s="103">
        <v>0.1</v>
      </c>
    </row>
    <row r="71" spans="1:4" ht="13.5">
      <c r="A71" s="102">
        <f>ROW()</f>
        <v>71</v>
      </c>
      <c r="B71" s="102" t="s">
        <v>252</v>
      </c>
      <c r="C71" s="109">
        <v>1.1</v>
      </c>
      <c r="D71" s="103">
        <v>0.1</v>
      </c>
    </row>
    <row r="72" spans="1:4" ht="13.5">
      <c r="A72" s="102">
        <f>ROW()</f>
        <v>72</v>
      </c>
      <c r="B72" s="102" t="s">
        <v>253</v>
      </c>
      <c r="C72" s="109">
        <v>1.3</v>
      </c>
      <c r="D72" s="103">
        <v>0.2</v>
      </c>
    </row>
    <row r="73" spans="1:4" ht="13.5">
      <c r="A73" s="102">
        <f>ROW()</f>
        <v>73</v>
      </c>
      <c r="B73" s="102" t="s">
        <v>254</v>
      </c>
      <c r="C73" s="109">
        <v>1</v>
      </c>
      <c r="D73" s="103">
        <v>0.1</v>
      </c>
    </row>
    <row r="74" spans="1:4" ht="13.5">
      <c r="A74" s="102">
        <f>ROW()</f>
        <v>74</v>
      </c>
      <c r="B74" s="102" t="s">
        <v>255</v>
      </c>
      <c r="C74" s="109">
        <v>1.1</v>
      </c>
      <c r="D74" s="103">
        <v>0.1</v>
      </c>
    </row>
    <row r="75" spans="1:4" ht="13.5">
      <c r="A75" s="102">
        <f>ROW()</f>
        <v>75</v>
      </c>
      <c r="B75" s="112" t="s">
        <v>256</v>
      </c>
      <c r="C75" s="103">
        <v>1.5</v>
      </c>
      <c r="D75" s="103">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Юрист</cp:lastModifiedBy>
  <cp:lastPrinted>2019-05-14T10:27:36Z</cp:lastPrinted>
  <dcterms:created xsi:type="dcterms:W3CDTF">2012-02-26T11:03:38Z</dcterms:created>
  <dcterms:modified xsi:type="dcterms:W3CDTF">2021-02-24T14:58:32Z</dcterms:modified>
  <cp:category/>
  <cp:version/>
  <cp:contentType/>
  <cp:contentStatus/>
</cp:coreProperties>
</file>